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1"/>
  <workbookPr showInkAnnotation="0" autoCompressPictures="0" defaultThemeVersion="202300"/>
  <mc:AlternateContent xmlns:mc="http://schemas.openxmlformats.org/markup-compatibility/2006">
    <mc:Choice Requires="x15">
      <x15ac:absPath xmlns:x15ac="http://schemas.microsoft.com/office/spreadsheetml/2010/11/ac" url="/Users/mmarqu/Desktop/FY26 Q3 Earnings Folder/"/>
    </mc:Choice>
  </mc:AlternateContent>
  <xr:revisionPtr revIDLastSave="0" documentId="8_{F7B48346-B68D-3341-9468-6BDA0A9D4575}" xr6:coauthVersionLast="47" xr6:coauthVersionMax="47" xr10:uidLastSave="{00000000-0000-0000-0000-000000000000}"/>
  <bookViews>
    <workbookView xWindow="39680" yWindow="5380" windowWidth="29400" windowHeight="17020" tabRatio="500" xr2:uid="{00000000-000D-0000-FFFF-FFFF00000000}"/>
  </bookViews>
  <sheets>
    <sheet name="Cover Page" sheetId="1" r:id="rId1"/>
    <sheet name="Inc Stmt GAAP &amp; NG" sheetId="2" r:id="rId2"/>
    <sheet name="GAAP to Non-GAAP Inc Stmt Trend" sheetId="3" r:id="rId3"/>
    <sheet name="EBITDA Trended" sheetId="4" r:id="rId4"/>
    <sheet name="Revenue &amp; Customer Detail" sheetId="5" r:id="rId5"/>
    <sheet name="EPS  Trended" sheetId="6" r:id="rId6"/>
    <sheet name="Cash Flow Trended" sheetId="7" r:id="rId7"/>
    <sheet name="Balance Sheet Trended"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8" i="8" l="1"/>
  <c r="AJ48" i="8"/>
  <c r="AI48" i="8"/>
  <c r="AH48" i="8"/>
  <c r="AG48" i="8"/>
  <c r="AF48" i="8"/>
  <c r="AE48" i="8"/>
  <c r="AD48" i="8"/>
  <c r="AC48" i="8"/>
  <c r="AB48" i="8"/>
  <c r="AA48" i="8"/>
  <c r="Z48" i="8"/>
  <c r="Y48" i="8"/>
  <c r="X48" i="8"/>
  <c r="W48" i="8"/>
  <c r="V48" i="8"/>
  <c r="U48" i="8"/>
  <c r="T48" i="8"/>
  <c r="S48" i="8"/>
  <c r="R48" i="8"/>
  <c r="Q48" i="8"/>
  <c r="P48" i="8"/>
  <c r="O48" i="8"/>
  <c r="N48" i="8"/>
  <c r="M48" i="8"/>
  <c r="L48" i="8"/>
  <c r="K48" i="8"/>
  <c r="AK36" i="8"/>
  <c r="AJ36" i="8"/>
  <c r="AI36" i="8"/>
  <c r="AH36" i="8"/>
  <c r="AH49" i="8" s="1"/>
  <c r="AG36" i="8"/>
  <c r="AG49" i="8" s="1"/>
  <c r="AF36" i="8"/>
  <c r="AF49" i="8" s="1"/>
  <c r="AE36" i="8"/>
  <c r="AE49" i="8" s="1"/>
  <c r="AD36" i="8"/>
  <c r="AD49" i="8" s="1"/>
  <c r="AC36" i="8"/>
  <c r="AC49" i="8" s="1"/>
  <c r="AB36" i="8"/>
  <c r="AB49" i="8" s="1"/>
  <c r="AA36" i="8"/>
  <c r="AA49" i="8" s="1"/>
  <c r="Z36" i="8"/>
  <c r="Z49" i="8" s="1"/>
  <c r="Y36" i="8"/>
  <c r="Y49" i="8" s="1"/>
  <c r="X36" i="8"/>
  <c r="X49" i="8" s="1"/>
  <c r="W36" i="8"/>
  <c r="W49" i="8" s="1"/>
  <c r="V36" i="8"/>
  <c r="V49" i="8" s="1"/>
  <c r="U36" i="8"/>
  <c r="U49" i="8" s="1"/>
  <c r="T36" i="8"/>
  <c r="T49" i="8" s="1"/>
  <c r="S36" i="8"/>
  <c r="S49" i="8" s="1"/>
  <c r="R36" i="8"/>
  <c r="R49" i="8" s="1"/>
  <c r="Q36" i="8"/>
  <c r="Q49" i="8" s="1"/>
  <c r="P36" i="8"/>
  <c r="P49" i="8" s="1"/>
  <c r="O36" i="8"/>
  <c r="O49" i="8" s="1"/>
  <c r="N36" i="8"/>
  <c r="N49" i="8" s="1"/>
  <c r="M36" i="8"/>
  <c r="M49" i="8" s="1"/>
  <c r="L36" i="8"/>
  <c r="L49" i="8" s="1"/>
  <c r="K36" i="8"/>
  <c r="K49" i="8" s="1"/>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AK14" i="8"/>
  <c r="AJ14" i="8"/>
  <c r="AI14" i="8"/>
  <c r="AH14" i="8"/>
  <c r="AH24" i="8" s="1"/>
  <c r="AG14" i="8"/>
  <c r="AG24" i="8" s="1"/>
  <c r="AF14" i="8"/>
  <c r="AF24" i="8" s="1"/>
  <c r="AE14" i="8"/>
  <c r="AE24" i="8" s="1"/>
  <c r="AD14" i="8"/>
  <c r="AD24" i="8" s="1"/>
  <c r="AC14" i="8"/>
  <c r="AC24" i="8" s="1"/>
  <c r="AB14" i="8"/>
  <c r="AB24" i="8" s="1"/>
  <c r="AA14" i="8"/>
  <c r="AA24" i="8" s="1"/>
  <c r="Z14" i="8"/>
  <c r="Z24" i="8" s="1"/>
  <c r="Y14" i="8"/>
  <c r="Y24" i="8" s="1"/>
  <c r="X14" i="8"/>
  <c r="X24" i="8" s="1"/>
  <c r="W14" i="8"/>
  <c r="W24" i="8" s="1"/>
  <c r="V14" i="8"/>
  <c r="V24" i="8" s="1"/>
  <c r="U14" i="8"/>
  <c r="U24" i="8" s="1"/>
  <c r="T14" i="8"/>
  <c r="T24" i="8" s="1"/>
  <c r="S14" i="8"/>
  <c r="S24" i="8" s="1"/>
  <c r="R14" i="8"/>
  <c r="R24" i="8" s="1"/>
  <c r="Q14" i="8"/>
  <c r="Q24" i="8" s="1"/>
  <c r="P14" i="8"/>
  <c r="P24" i="8" s="1"/>
  <c r="O14" i="8"/>
  <c r="O24" i="8" s="1"/>
  <c r="N14" i="8"/>
  <c r="N24" i="8" s="1"/>
  <c r="M14" i="8"/>
  <c r="M24" i="8" s="1"/>
  <c r="L14" i="8"/>
  <c r="L24" i="8" s="1"/>
  <c r="K14" i="8"/>
  <c r="K24" i="8" s="1"/>
  <c r="F61" i="7"/>
  <c r="AO58" i="7"/>
  <c r="AJ58" i="7"/>
  <c r="AE58" i="7"/>
  <c r="Z58" i="7"/>
  <c r="U58" i="7"/>
  <c r="P58" i="7"/>
  <c r="K58" i="7"/>
  <c r="F58" i="7"/>
  <c r="AR56" i="7"/>
  <c r="AQ56" i="7"/>
  <c r="AP56" i="7"/>
  <c r="AN56" i="7"/>
  <c r="AM56" i="7"/>
  <c r="AL56" i="7"/>
  <c r="AK56" i="7"/>
  <c r="AI56" i="7"/>
  <c r="AH56" i="7"/>
  <c r="AG56" i="7"/>
  <c r="AF56" i="7"/>
  <c r="AD56" i="7"/>
  <c r="AC56" i="7"/>
  <c r="AB56" i="7"/>
  <c r="AA56" i="7"/>
  <c r="Y56" i="7"/>
  <c r="X56" i="7"/>
  <c r="W56" i="7"/>
  <c r="V56" i="7"/>
  <c r="T56" i="7"/>
  <c r="S56" i="7"/>
  <c r="R56" i="7"/>
  <c r="Q56" i="7"/>
  <c r="O56" i="7"/>
  <c r="N56" i="7"/>
  <c r="M56" i="7"/>
  <c r="L56" i="7"/>
  <c r="J56" i="7"/>
  <c r="I56" i="7"/>
  <c r="H56" i="7"/>
  <c r="G56" i="7"/>
  <c r="E56" i="7"/>
  <c r="D56" i="7"/>
  <c r="C56" i="7"/>
  <c r="B56" i="7"/>
  <c r="AO55" i="7"/>
  <c r="AJ55" i="7"/>
  <c r="AE55" i="7"/>
  <c r="Z55" i="7"/>
  <c r="U55" i="7"/>
  <c r="P55" i="7"/>
  <c r="K55" i="7"/>
  <c r="F55" i="7"/>
  <c r="AO54" i="7"/>
  <c r="AJ54" i="7"/>
  <c r="AE54" i="7"/>
  <c r="Z54" i="7"/>
  <c r="U54" i="7"/>
  <c r="P54" i="7"/>
  <c r="K54" i="7"/>
  <c r="F54" i="7"/>
  <c r="AO53" i="7"/>
  <c r="AO56" i="7" s="1"/>
  <c r="AJ53" i="7"/>
  <c r="AJ56" i="7" s="1"/>
  <c r="AE53" i="7"/>
  <c r="AE56" i="7" s="1"/>
  <c r="Z53" i="7"/>
  <c r="Z56" i="7" s="1"/>
  <c r="U53" i="7"/>
  <c r="U56" i="7" s="1"/>
  <c r="P53" i="7"/>
  <c r="P56" i="7" s="1"/>
  <c r="K53" i="7"/>
  <c r="K56" i="7" s="1"/>
  <c r="F53" i="7"/>
  <c r="AR50" i="7"/>
  <c r="AQ50" i="7"/>
  <c r="AP50" i="7"/>
  <c r="AN50" i="7"/>
  <c r="AM50" i="7"/>
  <c r="AL50" i="7"/>
  <c r="AK50" i="7"/>
  <c r="AI50" i="7"/>
  <c r="AH50" i="7"/>
  <c r="AG50" i="7"/>
  <c r="AF50" i="7"/>
  <c r="AD50" i="7"/>
  <c r="AC50" i="7"/>
  <c r="AB50" i="7"/>
  <c r="AA50" i="7"/>
  <c r="Y50" i="7"/>
  <c r="X50" i="7"/>
  <c r="W50" i="7"/>
  <c r="V50" i="7"/>
  <c r="T50" i="7"/>
  <c r="S50" i="7"/>
  <c r="R50" i="7"/>
  <c r="Q50" i="7"/>
  <c r="O50" i="7"/>
  <c r="N50" i="7"/>
  <c r="M50" i="7"/>
  <c r="L50" i="7"/>
  <c r="J50" i="7"/>
  <c r="I50" i="7"/>
  <c r="H50" i="7"/>
  <c r="G50" i="7"/>
  <c r="E50" i="7"/>
  <c r="D50" i="7"/>
  <c r="C50" i="7"/>
  <c r="B50" i="7"/>
  <c r="AO49" i="7"/>
  <c r="AJ49" i="7"/>
  <c r="AE49" i="7"/>
  <c r="Z49" i="7"/>
  <c r="U49" i="7"/>
  <c r="P49" i="7"/>
  <c r="K49" i="7"/>
  <c r="F49" i="7"/>
  <c r="AO48" i="7"/>
  <c r="AJ48" i="7"/>
  <c r="AE48" i="7"/>
  <c r="Z48" i="7"/>
  <c r="U48" i="7"/>
  <c r="P48" i="7"/>
  <c r="K48" i="7"/>
  <c r="F48" i="7"/>
  <c r="AO47" i="7"/>
  <c r="AJ47" i="7"/>
  <c r="AE47" i="7"/>
  <c r="Z47" i="7"/>
  <c r="U47" i="7"/>
  <c r="P47" i="7"/>
  <c r="K47" i="7"/>
  <c r="F47" i="7"/>
  <c r="AO46" i="7"/>
  <c r="AJ46" i="7"/>
  <c r="AE46" i="7"/>
  <c r="Z46" i="7"/>
  <c r="U46" i="7"/>
  <c r="P46" i="7"/>
  <c r="K46" i="7"/>
  <c r="F46" i="7"/>
  <c r="AO45" i="7"/>
  <c r="AJ45" i="7"/>
  <c r="AE45" i="7"/>
  <c r="Z45" i="7"/>
  <c r="U45" i="7"/>
  <c r="P45" i="7"/>
  <c r="K45" i="7"/>
  <c r="F45" i="7"/>
  <c r="AO44" i="7"/>
  <c r="AJ44" i="7"/>
  <c r="AE44" i="7"/>
  <c r="Z44" i="7"/>
  <c r="U44" i="7"/>
  <c r="P44" i="7"/>
  <c r="K44" i="7"/>
  <c r="F44" i="7"/>
  <c r="AO43" i="7"/>
  <c r="AO50" i="7" s="1"/>
  <c r="AJ43" i="7"/>
  <c r="AJ50" i="7" s="1"/>
  <c r="AE43" i="7"/>
  <c r="AE50" i="7" s="1"/>
  <c r="Z43" i="7"/>
  <c r="Z50" i="7" s="1"/>
  <c r="U43" i="7"/>
  <c r="U50" i="7" s="1"/>
  <c r="P43" i="7"/>
  <c r="P50" i="7" s="1"/>
  <c r="K43" i="7"/>
  <c r="K50" i="7" s="1"/>
  <c r="F43" i="7"/>
  <c r="F50" i="7" s="1"/>
  <c r="AR40" i="7"/>
  <c r="AQ40" i="7"/>
  <c r="AP40" i="7"/>
  <c r="AN40" i="7"/>
  <c r="AM40" i="7"/>
  <c r="AL40" i="7"/>
  <c r="AK40" i="7"/>
  <c r="AI40" i="7"/>
  <c r="AH40" i="7"/>
  <c r="AG40" i="7"/>
  <c r="AF40" i="7"/>
  <c r="AD40" i="7"/>
  <c r="AC40" i="7"/>
  <c r="AB40" i="7"/>
  <c r="AA40" i="7"/>
  <c r="Y40" i="7"/>
  <c r="X40" i="7"/>
  <c r="W40" i="7"/>
  <c r="V40" i="7"/>
  <c r="T40" i="7"/>
  <c r="S40" i="7"/>
  <c r="R40" i="7"/>
  <c r="Q40" i="7"/>
  <c r="O40" i="7"/>
  <c r="N40" i="7"/>
  <c r="M40" i="7"/>
  <c r="L40" i="7"/>
  <c r="J40" i="7"/>
  <c r="I40" i="7"/>
  <c r="H40" i="7"/>
  <c r="G40" i="7"/>
  <c r="E40" i="7"/>
  <c r="D40" i="7"/>
  <c r="C40" i="7"/>
  <c r="B40" i="7"/>
  <c r="AO39" i="7"/>
  <c r="AJ39" i="7"/>
  <c r="AE39" i="7"/>
  <c r="Z39" i="7"/>
  <c r="U39" i="7"/>
  <c r="P39" i="7"/>
  <c r="K39" i="7"/>
  <c r="F39" i="7"/>
  <c r="AO38" i="7"/>
  <c r="AJ38" i="7"/>
  <c r="AE38" i="7"/>
  <c r="Z38" i="7"/>
  <c r="U38" i="7"/>
  <c r="P38" i="7"/>
  <c r="K38" i="7"/>
  <c r="F38" i="7"/>
  <c r="AO37" i="7"/>
  <c r="AJ37" i="7"/>
  <c r="AE37" i="7"/>
  <c r="Z37" i="7"/>
  <c r="U37" i="7"/>
  <c r="P37" i="7"/>
  <c r="K37" i="7"/>
  <c r="F37" i="7"/>
  <c r="AO36" i="7"/>
  <c r="AJ36" i="7"/>
  <c r="AE36" i="7"/>
  <c r="Z36" i="7"/>
  <c r="U36" i="7"/>
  <c r="P36" i="7"/>
  <c r="K36" i="7"/>
  <c r="F36" i="7"/>
  <c r="AO35" i="7"/>
  <c r="AJ35" i="7"/>
  <c r="AE35" i="7"/>
  <c r="Z35" i="7"/>
  <c r="U35" i="7"/>
  <c r="P35" i="7"/>
  <c r="K35" i="7"/>
  <c r="F35" i="7"/>
  <c r="AO34" i="7"/>
  <c r="AJ34" i="7"/>
  <c r="AE34" i="7"/>
  <c r="Z34" i="7"/>
  <c r="U34" i="7"/>
  <c r="P34" i="7"/>
  <c r="K34" i="7"/>
  <c r="F34" i="7"/>
  <c r="AO33" i="7"/>
  <c r="AJ33" i="7"/>
  <c r="AE33" i="7"/>
  <c r="Z33" i="7"/>
  <c r="U33" i="7"/>
  <c r="P33" i="7"/>
  <c r="K33" i="7"/>
  <c r="F33" i="7"/>
  <c r="AO32" i="7"/>
  <c r="AJ32" i="7"/>
  <c r="AE32" i="7"/>
  <c r="Z32" i="7"/>
  <c r="U32" i="7"/>
  <c r="P32" i="7"/>
  <c r="K32" i="7"/>
  <c r="F32" i="7"/>
  <c r="AO31" i="7"/>
  <c r="AJ31" i="7"/>
  <c r="AE31" i="7"/>
  <c r="Z31" i="7"/>
  <c r="U31" i="7"/>
  <c r="P31" i="7"/>
  <c r="K31" i="7"/>
  <c r="F31" i="7"/>
  <c r="AO30" i="7"/>
  <c r="AO40" i="7" s="1"/>
  <c r="AJ30" i="7"/>
  <c r="AJ40" i="7" s="1"/>
  <c r="AE30" i="7"/>
  <c r="AE40" i="7" s="1"/>
  <c r="Z30" i="7"/>
  <c r="Z40" i="7" s="1"/>
  <c r="U30" i="7"/>
  <c r="U40" i="7" s="1"/>
  <c r="P30" i="7"/>
  <c r="P40" i="7" s="1"/>
  <c r="K30" i="7"/>
  <c r="K40" i="7" s="1"/>
  <c r="F30" i="7"/>
  <c r="F40" i="7" s="1"/>
  <c r="AR27" i="7"/>
  <c r="AR60" i="7" s="1"/>
  <c r="AQ27" i="7"/>
  <c r="AQ60" i="7" s="1"/>
  <c r="AP27" i="7"/>
  <c r="AP60" i="7" s="1"/>
  <c r="AN27" i="7"/>
  <c r="AN60" i="7" s="1"/>
  <c r="AM27" i="7"/>
  <c r="AM60" i="7" s="1"/>
  <c r="AL27" i="7"/>
  <c r="AL60" i="7" s="1"/>
  <c r="AK27" i="7"/>
  <c r="AK60" i="7" s="1"/>
  <c r="AI27" i="7"/>
  <c r="AI60" i="7" s="1"/>
  <c r="AH27" i="7"/>
  <c r="AH60" i="7" s="1"/>
  <c r="AG27" i="7"/>
  <c r="AG60" i="7" s="1"/>
  <c r="AF27" i="7"/>
  <c r="AF60" i="7" s="1"/>
  <c r="AD27" i="7"/>
  <c r="AD60" i="7" s="1"/>
  <c r="AC27" i="7"/>
  <c r="AC60" i="7" s="1"/>
  <c r="AB27" i="7"/>
  <c r="AB60" i="7" s="1"/>
  <c r="AA27" i="7"/>
  <c r="AA60" i="7" s="1"/>
  <c r="Y27" i="7"/>
  <c r="Y60" i="7" s="1"/>
  <c r="X27" i="7"/>
  <c r="X60" i="7" s="1"/>
  <c r="W27" i="7"/>
  <c r="W60" i="7" s="1"/>
  <c r="V27" i="7"/>
  <c r="V60" i="7" s="1"/>
  <c r="T27" i="7"/>
  <c r="S27" i="7"/>
  <c r="R27" i="7"/>
  <c r="Q27" i="7"/>
  <c r="O27" i="7"/>
  <c r="N27" i="7"/>
  <c r="M27" i="7"/>
  <c r="L27" i="7"/>
  <c r="J27" i="7"/>
  <c r="I27" i="7"/>
  <c r="H27" i="7"/>
  <c r="G27" i="7"/>
  <c r="E27" i="7"/>
  <c r="D27" i="7"/>
  <c r="C27" i="7"/>
  <c r="B27" i="7"/>
  <c r="AO26" i="7"/>
  <c r="AJ26" i="7"/>
  <c r="AE26" i="7"/>
  <c r="Z26" i="7"/>
  <c r="U26" i="7"/>
  <c r="P26" i="7"/>
  <c r="K26" i="7"/>
  <c r="F26" i="7"/>
  <c r="AO25" i="7"/>
  <c r="AJ25" i="7"/>
  <c r="AE25" i="7"/>
  <c r="Z25" i="7"/>
  <c r="U25" i="7"/>
  <c r="P25" i="7"/>
  <c r="K25" i="7"/>
  <c r="F25" i="7"/>
  <c r="AO24" i="7"/>
  <c r="AJ24" i="7"/>
  <c r="AE24" i="7"/>
  <c r="Z24" i="7"/>
  <c r="U24" i="7"/>
  <c r="P24" i="7"/>
  <c r="K24" i="7"/>
  <c r="F24" i="7"/>
  <c r="AO23" i="7"/>
  <c r="AJ23" i="7"/>
  <c r="AE23" i="7"/>
  <c r="Z23" i="7"/>
  <c r="U23" i="7"/>
  <c r="P23" i="7"/>
  <c r="K23" i="7"/>
  <c r="F23" i="7"/>
  <c r="AO22" i="7"/>
  <c r="AJ22" i="7"/>
  <c r="AE22" i="7"/>
  <c r="Z22" i="7"/>
  <c r="U22" i="7"/>
  <c r="P22" i="7"/>
  <c r="K22" i="7"/>
  <c r="F22" i="7"/>
  <c r="AO21" i="7"/>
  <c r="AJ21" i="7"/>
  <c r="AE21" i="7"/>
  <c r="Z21" i="7"/>
  <c r="U21" i="7"/>
  <c r="P21" i="7"/>
  <c r="K21" i="7"/>
  <c r="F21" i="7"/>
  <c r="AO19" i="7"/>
  <c r="AJ19" i="7"/>
  <c r="AE19" i="7"/>
  <c r="Z19" i="7"/>
  <c r="U19" i="7"/>
  <c r="P19" i="7"/>
  <c r="K19" i="7"/>
  <c r="F19" i="7"/>
  <c r="AO18" i="7"/>
  <c r="AJ18" i="7"/>
  <c r="AE18" i="7"/>
  <c r="Z18" i="7"/>
  <c r="U18" i="7"/>
  <c r="P18" i="7"/>
  <c r="K18" i="7"/>
  <c r="F18" i="7"/>
  <c r="AO17" i="7"/>
  <c r="AJ17" i="7"/>
  <c r="AE17" i="7"/>
  <c r="Z17" i="7"/>
  <c r="U17" i="7"/>
  <c r="P17" i="7"/>
  <c r="K17" i="7"/>
  <c r="F17" i="7"/>
  <c r="AO16" i="7"/>
  <c r="AJ16" i="7"/>
  <c r="AE16" i="7"/>
  <c r="Z16" i="7"/>
  <c r="U16" i="7"/>
  <c r="P16" i="7"/>
  <c r="K16" i="7"/>
  <c r="F16" i="7"/>
  <c r="AO15" i="7"/>
  <c r="AJ15" i="7"/>
  <c r="AE15" i="7"/>
  <c r="Z15" i="7"/>
  <c r="U15" i="7"/>
  <c r="P15" i="7"/>
  <c r="K15" i="7"/>
  <c r="F15" i="7"/>
  <c r="AO14" i="7"/>
  <c r="AO13" i="7"/>
  <c r="AJ13" i="7"/>
  <c r="AE13" i="7"/>
  <c r="Z13" i="7"/>
  <c r="U13" i="7"/>
  <c r="P13" i="7"/>
  <c r="K13" i="7"/>
  <c r="F13" i="7"/>
  <c r="AO12" i="7"/>
  <c r="AJ12" i="7"/>
  <c r="AE12" i="7"/>
  <c r="Z12" i="7"/>
  <c r="U12" i="7"/>
  <c r="P12" i="7"/>
  <c r="K12" i="7"/>
  <c r="F12" i="7"/>
  <c r="AO11" i="7"/>
  <c r="AJ11" i="7"/>
  <c r="AE11" i="7"/>
  <c r="Z11" i="7"/>
  <c r="U11" i="7"/>
  <c r="P11" i="7"/>
  <c r="K11" i="7"/>
  <c r="F11" i="7"/>
  <c r="AO10" i="7"/>
  <c r="AJ10" i="7"/>
  <c r="AE10" i="7"/>
  <c r="Z10" i="7"/>
  <c r="U10" i="7"/>
  <c r="P10" i="7"/>
  <c r="K10" i="7"/>
  <c r="F10" i="7"/>
  <c r="AO9" i="7"/>
  <c r="AJ9" i="7"/>
  <c r="AE9" i="7"/>
  <c r="Z9" i="7"/>
  <c r="U9" i="7"/>
  <c r="P9" i="7"/>
  <c r="K9" i="7"/>
  <c r="F9" i="7"/>
  <c r="AO7" i="7"/>
  <c r="AJ7" i="7"/>
  <c r="AE7" i="7"/>
  <c r="Z7" i="7"/>
  <c r="U7" i="7"/>
  <c r="P7" i="7"/>
  <c r="K7" i="7"/>
  <c r="F7" i="7"/>
  <c r="AO6" i="7"/>
  <c r="AJ6" i="7"/>
  <c r="AE6" i="7"/>
  <c r="Z6" i="7"/>
  <c r="U6" i="7"/>
  <c r="P6" i="7"/>
  <c r="K6" i="7"/>
  <c r="F6" i="7"/>
  <c r="AE26" i="6"/>
  <c r="AD26" i="6"/>
  <c r="AC26" i="6"/>
  <c r="AB26" i="6"/>
  <c r="Z26" i="6"/>
  <c r="Y26" i="6"/>
  <c r="X26" i="6"/>
  <c r="W26" i="6"/>
  <c r="U26" i="6"/>
  <c r="T26" i="6"/>
  <c r="S26" i="6"/>
  <c r="R26" i="6"/>
  <c r="P26" i="6"/>
  <c r="O26" i="6"/>
  <c r="N26" i="6"/>
  <c r="M26" i="6"/>
  <c r="K26" i="6"/>
  <c r="J26" i="6"/>
  <c r="I26" i="6"/>
  <c r="H26" i="6"/>
  <c r="F26" i="6"/>
  <c r="E26" i="6"/>
  <c r="D26" i="6"/>
  <c r="C26" i="6"/>
  <c r="B26" i="6"/>
  <c r="AP25" i="6"/>
  <c r="AK25" i="6"/>
  <c r="AF25" i="6"/>
  <c r="AA25" i="6"/>
  <c r="V25" i="6"/>
  <c r="Q25" i="6"/>
  <c r="L25" i="6"/>
  <c r="G25" i="6"/>
  <c r="AF24" i="6"/>
  <c r="AF26" i="6" s="1"/>
  <c r="AA24" i="6"/>
  <c r="AA26" i="6" s="1"/>
  <c r="V24" i="6"/>
  <c r="V26" i="6" s="1"/>
  <c r="Q24" i="6"/>
  <c r="Q26" i="6" s="1"/>
  <c r="L24" i="6"/>
  <c r="L26" i="6" s="1"/>
  <c r="G24" i="6"/>
  <c r="G26" i="6" s="1"/>
  <c r="AS22" i="6"/>
  <c r="AS24" i="6" s="1"/>
  <c r="AS26" i="6" s="1"/>
  <c r="AR22" i="6"/>
  <c r="AR24" i="6" s="1"/>
  <c r="AR26" i="6" s="1"/>
  <c r="AQ22" i="6"/>
  <c r="AQ24" i="6" s="1"/>
  <c r="AO22" i="6"/>
  <c r="AO24" i="6" s="1"/>
  <c r="AO26" i="6" s="1"/>
  <c r="AN22" i="6"/>
  <c r="AN24" i="6" s="1"/>
  <c r="AN26" i="6" s="1"/>
  <c r="AM22" i="6"/>
  <c r="AM24" i="6" s="1"/>
  <c r="AM26" i="6" s="1"/>
  <c r="AL22" i="6"/>
  <c r="AL24" i="6" s="1"/>
  <c r="AJ22" i="6"/>
  <c r="AJ24" i="6" s="1"/>
  <c r="AJ26" i="6" s="1"/>
  <c r="AI22" i="6"/>
  <c r="AI24" i="6" s="1"/>
  <c r="AI26" i="6" s="1"/>
  <c r="AH22" i="6"/>
  <c r="AH24" i="6" s="1"/>
  <c r="AH26" i="6" s="1"/>
  <c r="AG22" i="6"/>
  <c r="AG24" i="6" s="1"/>
  <c r="AE22" i="6"/>
  <c r="AD22" i="6"/>
  <c r="AC22" i="6"/>
  <c r="AB22" i="6"/>
  <c r="Z22" i="6"/>
  <c r="Y22" i="6"/>
  <c r="X22" i="6"/>
  <c r="W22" i="6"/>
  <c r="U22" i="6"/>
  <c r="T22" i="6"/>
  <c r="S22" i="6"/>
  <c r="R22" i="6"/>
  <c r="P22" i="6"/>
  <c r="O22" i="6"/>
  <c r="N22" i="6"/>
  <c r="M22" i="6"/>
  <c r="K22" i="6"/>
  <c r="J22" i="6"/>
  <c r="I22" i="6"/>
  <c r="H22" i="6"/>
  <c r="F22" i="6"/>
  <c r="E22" i="6"/>
  <c r="D22" i="6"/>
  <c r="C22" i="6"/>
  <c r="B22" i="6"/>
  <c r="AP21" i="6"/>
  <c r="AK21" i="6"/>
  <c r="AF21" i="6"/>
  <c r="AA21" i="6"/>
  <c r="V21" i="6"/>
  <c r="Q21" i="6"/>
  <c r="L21" i="6"/>
  <c r="G21" i="6"/>
  <c r="AP20" i="6"/>
  <c r="AK20" i="6"/>
  <c r="AF20" i="6"/>
  <c r="AA20" i="6"/>
  <c r="V20" i="6"/>
  <c r="Q20" i="6"/>
  <c r="L20" i="6"/>
  <c r="G20" i="6"/>
  <c r="AP19" i="6"/>
  <c r="AK19" i="6"/>
  <c r="AF19" i="6"/>
  <c r="AA19" i="6"/>
  <c r="V19" i="6"/>
  <c r="Q19" i="6"/>
  <c r="L19" i="6"/>
  <c r="G19" i="6"/>
  <c r="AP18" i="6"/>
  <c r="AK18" i="6"/>
  <c r="AF18" i="6"/>
  <c r="AA18" i="6"/>
  <c r="V18" i="6"/>
  <c r="Q18" i="6"/>
  <c r="L18" i="6"/>
  <c r="G18" i="6"/>
  <c r="AP17" i="6"/>
  <c r="AK17" i="6"/>
  <c r="AF17" i="6"/>
  <c r="AA17" i="6"/>
  <c r="V17" i="6"/>
  <c r="Q17" i="6"/>
  <c r="L17" i="6"/>
  <c r="G17" i="6"/>
  <c r="AP16" i="6"/>
  <c r="AP22" i="6" s="1"/>
  <c r="AK16" i="6"/>
  <c r="AK22" i="6" s="1"/>
  <c r="AF16" i="6"/>
  <c r="AF22" i="6" s="1"/>
  <c r="AA16" i="6"/>
  <c r="AA22" i="6" s="1"/>
  <c r="V16" i="6"/>
  <c r="V22" i="6" s="1"/>
  <c r="Q16" i="6"/>
  <c r="Q22" i="6" s="1"/>
  <c r="L16" i="6"/>
  <c r="L22" i="6" s="1"/>
  <c r="G16" i="6"/>
  <c r="G22" i="6" s="1"/>
  <c r="AS9" i="6"/>
  <c r="AR9" i="6"/>
  <c r="AQ9" i="6"/>
  <c r="AO9" i="6"/>
  <c r="AN9" i="6"/>
  <c r="AM9" i="6"/>
  <c r="AL9" i="6"/>
  <c r="AJ9" i="6"/>
  <c r="AI9" i="6"/>
  <c r="AH9" i="6"/>
  <c r="AG9" i="6"/>
  <c r="AE9" i="6"/>
  <c r="AD9" i="6"/>
  <c r="AC9" i="6"/>
  <c r="AB9" i="6"/>
  <c r="Z9" i="6"/>
  <c r="Y9" i="6"/>
  <c r="X9" i="6"/>
  <c r="W9" i="6"/>
  <c r="U9" i="6"/>
  <c r="T9" i="6"/>
  <c r="S9" i="6"/>
  <c r="R9" i="6"/>
  <c r="P9" i="6"/>
  <c r="O9" i="6"/>
  <c r="N9" i="6"/>
  <c r="M9" i="6"/>
  <c r="K9" i="6"/>
  <c r="J9" i="6"/>
  <c r="I9" i="6"/>
  <c r="H9" i="6"/>
  <c r="F9" i="6"/>
  <c r="E9" i="6"/>
  <c r="D9" i="6"/>
  <c r="C9" i="6"/>
  <c r="B9" i="6"/>
  <c r="AP8" i="6"/>
  <c r="AK8" i="6"/>
  <c r="AF8" i="6"/>
  <c r="AA8" i="6"/>
  <c r="V8" i="6"/>
  <c r="Q8" i="6"/>
  <c r="L8" i="6"/>
  <c r="G8" i="6"/>
  <c r="AP7" i="6"/>
  <c r="AP9" i="6" s="1"/>
  <c r="AK7" i="6"/>
  <c r="AK9" i="6" s="1"/>
  <c r="AF7" i="6"/>
  <c r="AF9" i="6" s="1"/>
  <c r="AA7" i="6"/>
  <c r="AA9" i="6" s="1"/>
  <c r="V7" i="6"/>
  <c r="V9" i="6" s="1"/>
  <c r="Q7" i="6"/>
  <c r="Q9" i="6" s="1"/>
  <c r="L7" i="6"/>
  <c r="L9" i="6" s="1"/>
  <c r="G7" i="6"/>
  <c r="G9" i="6" s="1"/>
  <c r="AJ13" i="5"/>
  <c r="AI13" i="5"/>
  <c r="AH13" i="5"/>
  <c r="AG13" i="5"/>
  <c r="AE13" i="5"/>
  <c r="AD13" i="5"/>
  <c r="AC13" i="5"/>
  <c r="AB13" i="5"/>
  <c r="Z13" i="5"/>
  <c r="Y13" i="5"/>
  <c r="X13" i="5"/>
  <c r="W13" i="5"/>
  <c r="U13" i="5"/>
  <c r="T13" i="5"/>
  <c r="S13" i="5"/>
  <c r="R13" i="5"/>
  <c r="P13" i="5"/>
  <c r="O13" i="5"/>
  <c r="N13" i="5"/>
  <c r="M13" i="5"/>
  <c r="K13" i="5"/>
  <c r="J13" i="5"/>
  <c r="I13" i="5"/>
  <c r="H13" i="5"/>
  <c r="F13" i="5"/>
  <c r="E13" i="5"/>
  <c r="D13" i="5"/>
  <c r="C13" i="5"/>
  <c r="B13" i="5"/>
  <c r="AK12" i="5"/>
  <c r="AF12" i="5"/>
  <c r="AA12" i="5"/>
  <c r="V12" i="5"/>
  <c r="Q12" i="5"/>
  <c r="L12" i="5"/>
  <c r="G12" i="5"/>
  <c r="AP11" i="5"/>
  <c r="AK11" i="5"/>
  <c r="AK13" i="5" s="1"/>
  <c r="AF11" i="5"/>
  <c r="AF13" i="5" s="1"/>
  <c r="AA11" i="5"/>
  <c r="AA13" i="5" s="1"/>
  <c r="V11" i="5"/>
  <c r="V13" i="5" s="1"/>
  <c r="Q11" i="5"/>
  <c r="Q13" i="5" s="1"/>
  <c r="L11" i="5"/>
  <c r="L13" i="5" s="1"/>
  <c r="G11" i="5"/>
  <c r="G13" i="5" s="1"/>
  <c r="AS8" i="5"/>
  <c r="AR8" i="5"/>
  <c r="AQ8" i="5"/>
  <c r="AO8" i="5"/>
  <c r="AO12" i="5" s="1"/>
  <c r="AO13" i="5" s="1"/>
  <c r="AN8" i="5"/>
  <c r="AN12" i="5" s="1"/>
  <c r="AN13" i="5" s="1"/>
  <c r="AM8" i="5"/>
  <c r="AM12" i="5" s="1"/>
  <c r="AM13" i="5" s="1"/>
  <c r="AL8" i="5"/>
  <c r="AL12" i="5" s="1"/>
  <c r="AJ8" i="5"/>
  <c r="AI8" i="5"/>
  <c r="AH8" i="5"/>
  <c r="AG8" i="5"/>
  <c r="AE8" i="5"/>
  <c r="AD8" i="5"/>
  <c r="AC8" i="5"/>
  <c r="AB8" i="5"/>
  <c r="Z8" i="5"/>
  <c r="Y8" i="5"/>
  <c r="X8" i="5"/>
  <c r="W8" i="5"/>
  <c r="U8" i="5"/>
  <c r="T8" i="5"/>
  <c r="S8" i="5"/>
  <c r="R8" i="5"/>
  <c r="P8" i="5"/>
  <c r="O8" i="5"/>
  <c r="N8" i="5"/>
  <c r="M8" i="5"/>
  <c r="K8" i="5"/>
  <c r="J8" i="5"/>
  <c r="I8" i="5"/>
  <c r="H8" i="5"/>
  <c r="F8" i="5"/>
  <c r="E8" i="5"/>
  <c r="D8" i="5"/>
  <c r="C8" i="5"/>
  <c r="B8" i="5"/>
  <c r="AP7" i="5"/>
  <c r="AK7" i="5"/>
  <c r="AF7" i="5"/>
  <c r="AA7" i="5"/>
  <c r="V7" i="5"/>
  <c r="Q7" i="5"/>
  <c r="L7" i="5"/>
  <c r="G7" i="5"/>
  <c r="AP6" i="5"/>
  <c r="AP8" i="5" s="1"/>
  <c r="AK6" i="5"/>
  <c r="AK8" i="5" s="1"/>
  <c r="AF6" i="5"/>
  <c r="AF8" i="5" s="1"/>
  <c r="AA6" i="5"/>
  <c r="V6" i="5"/>
  <c r="Q6" i="5"/>
  <c r="L6" i="5"/>
  <c r="G6" i="5"/>
  <c r="AP16" i="4"/>
  <c r="AP15" i="4"/>
  <c r="AP14" i="4"/>
  <c r="AP10" i="4"/>
  <c r="AS9" i="4"/>
  <c r="AS11" i="4" s="1"/>
  <c r="AS17" i="4" s="1"/>
  <c r="AR9" i="4"/>
  <c r="AR11" i="4" s="1"/>
  <c r="AR17" i="4" s="1"/>
  <c r="AQ9" i="4"/>
  <c r="AQ11" i="4" s="1"/>
  <c r="AQ17" i="4" s="1"/>
  <c r="AO9" i="4"/>
  <c r="AO11" i="4" s="1"/>
  <c r="AO17" i="4" s="1"/>
  <c r="AN9" i="4"/>
  <c r="AN11" i="4" s="1"/>
  <c r="AN17" i="4" s="1"/>
  <c r="AM9" i="4"/>
  <c r="AM11" i="4" s="1"/>
  <c r="AM17" i="4" s="1"/>
  <c r="AL9" i="4"/>
  <c r="AL11" i="4" s="1"/>
  <c r="AL17" i="4" s="1"/>
  <c r="AP8" i="4"/>
  <c r="AP7" i="4"/>
  <c r="AP6" i="4"/>
  <c r="AP9" i="4" s="1"/>
  <c r="AP11" i="4" s="1"/>
  <c r="AP17" i="4" s="1"/>
  <c r="AS60" i="3"/>
  <c r="AR60" i="3"/>
  <c r="AQ60" i="3"/>
  <c r="AO60" i="3"/>
  <c r="AO61" i="3" s="1"/>
  <c r="AN60" i="3"/>
  <c r="AN61" i="3" s="1"/>
  <c r="AM60" i="3"/>
  <c r="AM61" i="3" s="1"/>
  <c r="AL60" i="3"/>
  <c r="AL61" i="3" s="1"/>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AP59" i="3"/>
  <c r="AP58" i="3"/>
  <c r="AP57" i="3"/>
  <c r="AP56" i="3"/>
  <c r="AP55" i="3"/>
  <c r="AP54" i="3"/>
  <c r="AP52" i="3"/>
  <c r="AP60" i="3" s="1"/>
  <c r="AS49" i="3"/>
  <c r="AR49" i="3"/>
  <c r="AQ49" i="3"/>
  <c r="AO49" i="3"/>
  <c r="AO50" i="3" s="1"/>
  <c r="AN49" i="3"/>
  <c r="AN50" i="3" s="1"/>
  <c r="AM49" i="3"/>
  <c r="AM50" i="3" s="1"/>
  <c r="AL49" i="3"/>
  <c r="AL50" i="3" s="1"/>
  <c r="AK49" i="3"/>
  <c r="AJ49" i="3"/>
  <c r="AI49" i="3"/>
  <c r="AH49" i="3"/>
  <c r="AG49" i="3"/>
  <c r="AF49" i="3"/>
  <c r="AE49" i="3"/>
  <c r="AD49" i="3"/>
  <c r="AC49" i="3"/>
  <c r="AB49" i="3"/>
  <c r="AA49" i="3"/>
  <c r="Z49" i="3"/>
  <c r="Y49" i="3"/>
  <c r="X49" i="3"/>
  <c r="W49" i="3"/>
  <c r="V49" i="3"/>
  <c r="U49" i="3"/>
  <c r="T49" i="3"/>
  <c r="S49" i="3"/>
  <c r="R49" i="3"/>
  <c r="Q49" i="3"/>
  <c r="P49" i="3"/>
  <c r="O49" i="3"/>
  <c r="N49" i="3"/>
  <c r="M49" i="3"/>
  <c r="L49" i="3"/>
  <c r="K49" i="3"/>
  <c r="J49" i="3"/>
  <c r="I49" i="3"/>
  <c r="H49" i="3"/>
  <c r="G49" i="3"/>
  <c r="F49" i="3"/>
  <c r="E49" i="3"/>
  <c r="D49" i="3"/>
  <c r="C49" i="3"/>
  <c r="B49" i="3"/>
  <c r="AP48" i="3"/>
  <c r="AP47" i="3"/>
  <c r="AP46" i="3"/>
  <c r="AP45" i="3"/>
  <c r="AP44" i="3"/>
  <c r="AS42" i="3"/>
  <c r="AR42" i="3"/>
  <c r="AQ42" i="3"/>
  <c r="AO42" i="3"/>
  <c r="AN42" i="3"/>
  <c r="AM42" i="3"/>
  <c r="AL42" i="3"/>
  <c r="AP41" i="3"/>
  <c r="AP49" i="3" s="1"/>
  <c r="AS38" i="3"/>
  <c r="AS39" i="3" s="1"/>
  <c r="AR38" i="3"/>
  <c r="AR39" i="3" s="1"/>
  <c r="AQ38" i="3"/>
  <c r="AQ39" i="3" s="1"/>
  <c r="AO38" i="3"/>
  <c r="AO39" i="3" s="1"/>
  <c r="AN38" i="3"/>
  <c r="AN39" i="3" s="1"/>
  <c r="AM38" i="3"/>
  <c r="AM39" i="3" s="1"/>
  <c r="AL38" i="3"/>
  <c r="AL39" i="3" s="1"/>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I38" i="3"/>
  <c r="H38" i="3"/>
  <c r="G38" i="3"/>
  <c r="F38" i="3"/>
  <c r="E38" i="3"/>
  <c r="D38" i="3"/>
  <c r="C38" i="3"/>
  <c r="B38" i="3"/>
  <c r="AP37" i="3"/>
  <c r="AP36" i="3"/>
  <c r="AP35" i="3"/>
  <c r="AS33" i="3"/>
  <c r="AR33" i="3"/>
  <c r="AQ33" i="3"/>
  <c r="AO33" i="3"/>
  <c r="AN33" i="3"/>
  <c r="AM33" i="3"/>
  <c r="AL33" i="3"/>
  <c r="AP32" i="3"/>
  <c r="AS29" i="3"/>
  <c r="AS30" i="3" s="1"/>
  <c r="AR29" i="3"/>
  <c r="AR30" i="3" s="1"/>
  <c r="AQ29" i="3"/>
  <c r="AQ30" i="3" s="1"/>
  <c r="AO29" i="3"/>
  <c r="AO30" i="3" s="1"/>
  <c r="AN29" i="3"/>
  <c r="AN30" i="3" s="1"/>
  <c r="AM29" i="3"/>
  <c r="AM30" i="3" s="1"/>
  <c r="AL29" i="3"/>
  <c r="AL30" i="3" s="1"/>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I29" i="3"/>
  <c r="H29" i="3"/>
  <c r="G29" i="3"/>
  <c r="F29" i="3"/>
  <c r="E29" i="3"/>
  <c r="D29" i="3"/>
  <c r="C29" i="3"/>
  <c r="B29" i="3"/>
  <c r="AP28" i="3"/>
  <c r="AS26" i="3"/>
  <c r="AR26" i="3"/>
  <c r="AQ26" i="3"/>
  <c r="AO26" i="3"/>
  <c r="AN26" i="3"/>
  <c r="AM26" i="3"/>
  <c r="AL26" i="3"/>
  <c r="AP25" i="3"/>
  <c r="AS22" i="3"/>
  <c r="AS23" i="3" s="1"/>
  <c r="AR22" i="3"/>
  <c r="AR23" i="3" s="1"/>
  <c r="AQ22" i="3"/>
  <c r="AQ23" i="3" s="1"/>
  <c r="AO22" i="3"/>
  <c r="AO23" i="3" s="1"/>
  <c r="AN22" i="3"/>
  <c r="AN23" i="3" s="1"/>
  <c r="AM22" i="3"/>
  <c r="AM23" i="3" s="1"/>
  <c r="AL22" i="3"/>
  <c r="AL23" i="3" s="1"/>
  <c r="AK22" i="3"/>
  <c r="AJ22" i="3"/>
  <c r="AI22" i="3"/>
  <c r="AH22" i="3"/>
  <c r="AG22" i="3"/>
  <c r="AF22" i="3"/>
  <c r="AE22" i="3"/>
  <c r="AD22" i="3"/>
  <c r="AC22" i="3"/>
  <c r="AB22" i="3"/>
  <c r="AA22" i="3"/>
  <c r="Z22" i="3"/>
  <c r="Y22" i="3"/>
  <c r="X22" i="3"/>
  <c r="W22" i="3"/>
  <c r="V22" i="3"/>
  <c r="U22" i="3"/>
  <c r="T22" i="3"/>
  <c r="S22" i="3"/>
  <c r="R22" i="3"/>
  <c r="Q22" i="3"/>
  <c r="P22" i="3"/>
  <c r="O22" i="3"/>
  <c r="N22" i="3"/>
  <c r="M22" i="3"/>
  <c r="L22" i="3"/>
  <c r="K22" i="3"/>
  <c r="J22" i="3"/>
  <c r="I22" i="3"/>
  <c r="H22" i="3"/>
  <c r="G22" i="3"/>
  <c r="F22" i="3"/>
  <c r="E22" i="3"/>
  <c r="D22" i="3"/>
  <c r="C22" i="3"/>
  <c r="B22" i="3"/>
  <c r="AP21" i="3"/>
  <c r="AS19" i="3"/>
  <c r="AR19" i="3"/>
  <c r="AQ19" i="3"/>
  <c r="AO19" i="3"/>
  <c r="AN19" i="3"/>
  <c r="AM19" i="3"/>
  <c r="AL19" i="3"/>
  <c r="AP18" i="3"/>
  <c r="AS15" i="3"/>
  <c r="AS16" i="3" s="1"/>
  <c r="AR15" i="3"/>
  <c r="AR16" i="3" s="1"/>
  <c r="AQ15" i="3"/>
  <c r="AQ16" i="3" s="1"/>
  <c r="AO15" i="3"/>
  <c r="AO16" i="3" s="1"/>
  <c r="AN15" i="3"/>
  <c r="AN16" i="3" s="1"/>
  <c r="AM15" i="3"/>
  <c r="AM16" i="3" s="1"/>
  <c r="AL15" i="3"/>
  <c r="AL16" i="3" s="1"/>
  <c r="AK15" i="3"/>
  <c r="AJ15" i="3"/>
  <c r="AI15" i="3"/>
  <c r="AH15" i="3"/>
  <c r="AG15" i="3"/>
  <c r="AF15" i="3"/>
  <c r="AE15" i="3"/>
  <c r="AD15" i="3"/>
  <c r="AC15" i="3"/>
  <c r="AB15" i="3"/>
  <c r="AA15" i="3"/>
  <c r="Z15" i="3"/>
  <c r="Y15" i="3"/>
  <c r="X15" i="3"/>
  <c r="W15" i="3"/>
  <c r="V15" i="3"/>
  <c r="U15" i="3"/>
  <c r="T15" i="3"/>
  <c r="S15" i="3"/>
  <c r="R15" i="3"/>
  <c r="Q15" i="3"/>
  <c r="P15" i="3"/>
  <c r="O15" i="3"/>
  <c r="N15" i="3"/>
  <c r="M15" i="3"/>
  <c r="L15" i="3"/>
  <c r="K15" i="3"/>
  <c r="J15" i="3"/>
  <c r="I15" i="3"/>
  <c r="H15" i="3"/>
  <c r="G15" i="3"/>
  <c r="F15" i="3"/>
  <c r="E15" i="3"/>
  <c r="D15" i="3"/>
  <c r="C15" i="3"/>
  <c r="B15" i="3"/>
  <c r="AP14" i="3"/>
  <c r="AP13" i="3"/>
  <c r="AP12" i="3"/>
  <c r="AS10" i="3"/>
  <c r="AR10" i="3"/>
  <c r="AQ10" i="3"/>
  <c r="AO10" i="3"/>
  <c r="AN10" i="3"/>
  <c r="AM10" i="3"/>
  <c r="AL10" i="3"/>
  <c r="AP9" i="3"/>
  <c r="AP7" i="3"/>
  <c r="L66" i="2"/>
  <c r="G66" i="2"/>
  <c r="F66" i="2"/>
  <c r="AP64" i="2"/>
  <c r="AK64" i="2"/>
  <c r="AF64" i="2"/>
  <c r="AA64" i="2"/>
  <c r="V64" i="2"/>
  <c r="Q64" i="2"/>
  <c r="AP60" i="2"/>
  <c r="AK60" i="2"/>
  <c r="AF60" i="2"/>
  <c r="AA60" i="2"/>
  <c r="V60" i="2"/>
  <c r="Q60" i="2"/>
  <c r="AS55" i="2"/>
  <c r="AR55" i="2"/>
  <c r="AQ55" i="2"/>
  <c r="AO55" i="2"/>
  <c r="AN55" i="2"/>
  <c r="AM55" i="2"/>
  <c r="AL55" i="2"/>
  <c r="AJ55" i="2"/>
  <c r="AI55" i="2"/>
  <c r="AH55" i="2"/>
  <c r="AG55" i="2"/>
  <c r="AE55" i="2"/>
  <c r="AD55" i="2"/>
  <c r="AC55" i="2"/>
  <c r="AB55" i="2"/>
  <c r="Z55" i="2"/>
  <c r="Y55" i="2"/>
  <c r="X55" i="2"/>
  <c r="W55" i="2"/>
  <c r="U55" i="2"/>
  <c r="T55" i="2"/>
  <c r="S55" i="2"/>
  <c r="R55" i="2"/>
  <c r="P55" i="2"/>
  <c r="O55" i="2"/>
  <c r="N55" i="2"/>
  <c r="M55" i="2"/>
  <c r="L55" i="2"/>
  <c r="K55" i="2"/>
  <c r="J55" i="2"/>
  <c r="I55" i="2"/>
  <c r="H55" i="2"/>
  <c r="G55" i="2"/>
  <c r="F55" i="2"/>
  <c r="E55" i="2"/>
  <c r="D55" i="2"/>
  <c r="C55" i="2"/>
  <c r="B55" i="2"/>
  <c r="AP54" i="2"/>
  <c r="AK54" i="2"/>
  <c r="AF54" i="2"/>
  <c r="AA54" i="2"/>
  <c r="V54" i="2"/>
  <c r="Q54" i="2"/>
  <c r="AP53" i="2"/>
  <c r="AK53" i="2"/>
  <c r="AF53" i="2"/>
  <c r="AA53" i="2"/>
  <c r="V53" i="2"/>
  <c r="Q53" i="2"/>
  <c r="AP52" i="2"/>
  <c r="AK52" i="2"/>
  <c r="AF52" i="2"/>
  <c r="AA52" i="2"/>
  <c r="V52" i="2"/>
  <c r="Q52" i="2"/>
  <c r="AP51" i="2"/>
  <c r="AP55" i="2" s="1"/>
  <c r="AK51" i="2"/>
  <c r="AK55" i="2" s="1"/>
  <c r="AF51" i="2"/>
  <c r="AF55" i="2" s="1"/>
  <c r="AA51" i="2"/>
  <c r="V51" i="2"/>
  <c r="Q51" i="2"/>
  <c r="AS47" i="2"/>
  <c r="AR47" i="2"/>
  <c r="AQ47" i="2"/>
  <c r="AO47" i="2"/>
  <c r="AN47" i="2"/>
  <c r="AM47" i="2"/>
  <c r="AL47" i="2"/>
  <c r="AJ47" i="2"/>
  <c r="AI47" i="2"/>
  <c r="AH47" i="2"/>
  <c r="AG47" i="2"/>
  <c r="AE47" i="2"/>
  <c r="AD47" i="2"/>
  <c r="AC47" i="2"/>
  <c r="AB47" i="2"/>
  <c r="Z47" i="2"/>
  <c r="Y47" i="2"/>
  <c r="X47" i="2"/>
  <c r="W47" i="2"/>
  <c r="U47" i="2"/>
  <c r="T47" i="2"/>
  <c r="S47" i="2"/>
  <c r="R47" i="2"/>
  <c r="P47" i="2"/>
  <c r="O47" i="2"/>
  <c r="N47" i="2"/>
  <c r="M47" i="2"/>
  <c r="L47" i="2"/>
  <c r="K47" i="2"/>
  <c r="J47" i="2"/>
  <c r="I47" i="2"/>
  <c r="H47" i="2"/>
  <c r="G47" i="2"/>
  <c r="F47" i="2"/>
  <c r="E47" i="2"/>
  <c r="D47" i="2"/>
  <c r="C47" i="2"/>
  <c r="B47" i="2"/>
  <c r="AP46" i="2"/>
  <c r="AK46" i="2"/>
  <c r="AF46" i="2"/>
  <c r="AA46" i="2"/>
  <c r="V46" i="2"/>
  <c r="Q46" i="2"/>
  <c r="AP44" i="2"/>
  <c r="AP47" i="2" s="1"/>
  <c r="AK44" i="2"/>
  <c r="AK47" i="2" s="1"/>
  <c r="AF44" i="2"/>
  <c r="AF47" i="2" s="1"/>
  <c r="AA44" i="2"/>
  <c r="AA47" i="2" s="1"/>
  <c r="V44" i="2"/>
  <c r="V47" i="2" s="1"/>
  <c r="Q44" i="2"/>
  <c r="Q47" i="2" s="1"/>
  <c r="AP29" i="2"/>
  <c r="AK29" i="2"/>
  <c r="AF29" i="2"/>
  <c r="AA29" i="2"/>
  <c r="V29" i="2"/>
  <c r="Q29" i="2"/>
  <c r="AP25" i="2"/>
  <c r="AK25" i="2"/>
  <c r="AF25" i="2"/>
  <c r="AA25" i="2"/>
  <c r="V25" i="2"/>
  <c r="Q25" i="2"/>
  <c r="AP21" i="2"/>
  <c r="AK21" i="2"/>
  <c r="AF21" i="2"/>
  <c r="AA21" i="2"/>
  <c r="V21" i="2"/>
  <c r="Q21" i="2"/>
  <c r="AS16" i="2"/>
  <c r="AR16" i="2"/>
  <c r="AQ16" i="2"/>
  <c r="AO16" i="2"/>
  <c r="AN16" i="2"/>
  <c r="AM16" i="2"/>
  <c r="AL16" i="2"/>
  <c r="AJ16" i="2"/>
  <c r="AI16" i="2"/>
  <c r="AH16" i="2"/>
  <c r="AG16" i="2"/>
  <c r="AE16" i="2"/>
  <c r="AD16" i="2"/>
  <c r="AC16" i="2"/>
  <c r="AB16" i="2"/>
  <c r="Z16" i="2"/>
  <c r="Y16" i="2"/>
  <c r="X16" i="2"/>
  <c r="W16" i="2"/>
  <c r="U16" i="2"/>
  <c r="T16" i="2"/>
  <c r="S16" i="2"/>
  <c r="R16" i="2"/>
  <c r="P16" i="2"/>
  <c r="O16" i="2"/>
  <c r="N16" i="2"/>
  <c r="M16" i="2"/>
  <c r="L16" i="2"/>
  <c r="K16" i="2"/>
  <c r="J16" i="2"/>
  <c r="I16" i="2"/>
  <c r="H16" i="2"/>
  <c r="G16" i="2"/>
  <c r="F16" i="2"/>
  <c r="E16" i="2"/>
  <c r="D16" i="2"/>
  <c r="C16" i="2"/>
  <c r="B16" i="2"/>
  <c r="AP15" i="2"/>
  <c r="AK15" i="2"/>
  <c r="AF15" i="2"/>
  <c r="AA15" i="2"/>
  <c r="V15" i="2"/>
  <c r="Q15" i="2"/>
  <c r="AP14" i="2"/>
  <c r="AK14" i="2"/>
  <c r="AF14" i="2"/>
  <c r="AA14" i="2"/>
  <c r="V14" i="2"/>
  <c r="Q14" i="2"/>
  <c r="AP13" i="2"/>
  <c r="AK13" i="2"/>
  <c r="AF13" i="2"/>
  <c r="AA13" i="2"/>
  <c r="V13" i="2"/>
  <c r="Q13" i="2"/>
  <c r="AP12" i="2"/>
  <c r="AP16" i="2" s="1"/>
  <c r="AK12" i="2"/>
  <c r="AK16" i="2" s="1"/>
  <c r="AF12" i="2"/>
  <c r="AA12" i="2"/>
  <c r="AA16" i="2" s="1"/>
  <c r="V12" i="2"/>
  <c r="V16" i="2" s="1"/>
  <c r="Q12" i="2"/>
  <c r="Q16" i="2" s="1"/>
  <c r="AS8" i="2"/>
  <c r="AS9" i="2" s="1"/>
  <c r="AR8" i="2"/>
  <c r="AR9" i="2" s="1"/>
  <c r="AQ8" i="2"/>
  <c r="AQ9" i="2" s="1"/>
  <c r="AO8" i="2"/>
  <c r="AO9" i="2" s="1"/>
  <c r="AN8" i="2"/>
  <c r="AN9" i="2" s="1"/>
  <c r="AM8" i="2"/>
  <c r="AM9" i="2" s="1"/>
  <c r="AL8" i="2"/>
  <c r="AL9" i="2" s="1"/>
  <c r="AJ8" i="2"/>
  <c r="AJ9" i="2" s="1"/>
  <c r="AI8" i="2"/>
  <c r="AI9" i="2" s="1"/>
  <c r="AH8" i="2"/>
  <c r="AH9" i="2" s="1"/>
  <c r="AG8" i="2"/>
  <c r="AG9" i="2" s="1"/>
  <c r="AE8" i="2"/>
  <c r="AE9" i="2" s="1"/>
  <c r="AD8" i="2"/>
  <c r="AD9" i="2" s="1"/>
  <c r="AC8" i="2"/>
  <c r="AC9" i="2" s="1"/>
  <c r="AB8" i="2"/>
  <c r="AB9" i="2" s="1"/>
  <c r="Z8" i="2"/>
  <c r="Z9" i="2" s="1"/>
  <c r="Y8" i="2"/>
  <c r="Y9" i="2" s="1"/>
  <c r="X8" i="2"/>
  <c r="X9" i="2" s="1"/>
  <c r="W8" i="2"/>
  <c r="W9" i="2" s="1"/>
  <c r="U8" i="2"/>
  <c r="U9" i="2" s="1"/>
  <c r="T8" i="2"/>
  <c r="T9" i="2" s="1"/>
  <c r="S8" i="2"/>
  <c r="S9" i="2" s="1"/>
  <c r="R8" i="2"/>
  <c r="R9" i="2" s="1"/>
  <c r="P8" i="2"/>
  <c r="P9" i="2" s="1"/>
  <c r="O8" i="2"/>
  <c r="O9" i="2" s="1"/>
  <c r="N8" i="2"/>
  <c r="N9" i="2" s="1"/>
  <c r="M8" i="2"/>
  <c r="M9" i="2" s="1"/>
  <c r="L8" i="2"/>
  <c r="L9" i="2" s="1"/>
  <c r="K8" i="2"/>
  <c r="K9" i="2" s="1"/>
  <c r="J8" i="2"/>
  <c r="J9" i="2" s="1"/>
  <c r="I8" i="2"/>
  <c r="I9" i="2" s="1"/>
  <c r="H8" i="2"/>
  <c r="H9" i="2" s="1"/>
  <c r="G8" i="2"/>
  <c r="G9" i="2" s="1"/>
  <c r="F8" i="2"/>
  <c r="F9" i="2" s="1"/>
  <c r="E8" i="2"/>
  <c r="E9" i="2" s="1"/>
  <c r="D8" i="2"/>
  <c r="D9" i="2" s="1"/>
  <c r="C8" i="2"/>
  <c r="C9" i="2" s="1"/>
  <c r="B8" i="2"/>
  <c r="B9" i="2" s="1"/>
  <c r="AP7" i="2"/>
  <c r="AK7" i="2"/>
  <c r="AF7" i="2"/>
  <c r="AA7" i="2"/>
  <c r="V7" i="2"/>
  <c r="Q7" i="2"/>
  <c r="AP5" i="2"/>
  <c r="AK5" i="2"/>
  <c r="AF5" i="2"/>
  <c r="AF8" i="2" s="1"/>
  <c r="AA5" i="2"/>
  <c r="AA8" i="2" s="1"/>
  <c r="V5" i="2"/>
  <c r="V8" i="2" s="1"/>
  <c r="Q5" i="2"/>
  <c r="Q8" i="2" s="1"/>
  <c r="F56" i="7" l="1"/>
  <c r="T60" i="7"/>
  <c r="S60" i="7"/>
  <c r="R60" i="7"/>
  <c r="Q60" i="7"/>
  <c r="O60" i="7"/>
  <c r="N60" i="7"/>
  <c r="M60" i="7"/>
  <c r="AP50" i="3"/>
  <c r="L60" i="7"/>
  <c r="P60" i="7" s="1"/>
  <c r="J60" i="7"/>
  <c r="I60" i="7"/>
  <c r="H60" i="7"/>
  <c r="G60" i="7"/>
  <c r="K60" i="7" s="1"/>
  <c r="E60" i="7"/>
  <c r="D60" i="7"/>
  <c r="C60" i="7"/>
  <c r="B60" i="7"/>
  <c r="U27" i="7"/>
  <c r="P27" i="7"/>
  <c r="K27" i="7"/>
  <c r="F27" i="7"/>
  <c r="AO27" i="7"/>
  <c r="AJ27" i="7"/>
  <c r="AE27" i="7"/>
  <c r="Z27" i="7"/>
  <c r="AA8" i="5"/>
  <c r="V8" i="5"/>
  <c r="Q8" i="5"/>
  <c r="L8" i="5"/>
  <c r="G8" i="5"/>
  <c r="AP42" i="3"/>
  <c r="AP61" i="3"/>
  <c r="AK8" i="2"/>
  <c r="AA55" i="2"/>
  <c r="AA57" i="2" s="1"/>
  <c r="V55" i="2"/>
  <c r="V57" i="2" s="1"/>
  <c r="Q55" i="2"/>
  <c r="Q57" i="2" s="1"/>
  <c r="AR18" i="2"/>
  <c r="AQ18" i="2"/>
  <c r="AL18" i="2"/>
  <c r="AG18" i="2"/>
  <c r="AC18" i="2"/>
  <c r="Z18" i="2"/>
  <c r="U18" i="2"/>
  <c r="P18" i="2"/>
  <c r="L18" i="2"/>
  <c r="I18" i="2"/>
  <c r="F18" i="2"/>
  <c r="B18" i="2"/>
  <c r="AN18" i="2"/>
  <c r="AJ18" i="2"/>
  <c r="AD18" i="2"/>
  <c r="Y18" i="2"/>
  <c r="T18" i="2"/>
  <c r="O18" i="2"/>
  <c r="K18" i="2"/>
  <c r="G18" i="2"/>
  <c r="D18" i="2"/>
  <c r="AF16" i="2"/>
  <c r="AF18" i="2" s="1"/>
  <c r="AS18" i="2"/>
  <c r="AO18" i="2"/>
  <c r="AM18" i="2"/>
  <c r="AI18" i="2"/>
  <c r="AH18" i="2"/>
  <c r="AE18" i="2"/>
  <c r="AB18" i="2"/>
  <c r="X18" i="2"/>
  <c r="W18" i="2"/>
  <c r="S18" i="2"/>
  <c r="R18" i="2"/>
  <c r="N18" i="2"/>
  <c r="M18" i="2"/>
  <c r="J18" i="2"/>
  <c r="H18" i="2"/>
  <c r="E18" i="2"/>
  <c r="C18" i="2"/>
  <c r="AP8" i="2"/>
  <c r="AK49" i="8"/>
  <c r="AJ49" i="8"/>
  <c r="AI49" i="8"/>
  <c r="AK24" i="8"/>
  <c r="AJ24" i="8"/>
  <c r="AI24" i="8"/>
  <c r="AO60" i="7"/>
  <c r="AJ60" i="7"/>
  <c r="AE60" i="7"/>
  <c r="Z60" i="7"/>
  <c r="U60" i="7"/>
  <c r="AQ26" i="6"/>
  <c r="AP24" i="6"/>
  <c r="AP26" i="6" s="1"/>
  <c r="AL26" i="6"/>
  <c r="AK24" i="6"/>
  <c r="AK26" i="6" s="1"/>
  <c r="AG26" i="6"/>
  <c r="AS12" i="5"/>
  <c r="AS13" i="5" s="1"/>
  <c r="AR12" i="5"/>
  <c r="AR13" i="5" s="1"/>
  <c r="AQ12" i="5"/>
  <c r="AP12" i="5"/>
  <c r="AP13" i="5" s="1"/>
  <c r="AL13" i="5"/>
  <c r="AS61" i="3"/>
  <c r="AR61" i="3"/>
  <c r="AQ61" i="3"/>
  <c r="AS50" i="3"/>
  <c r="AR50" i="3"/>
  <c r="AQ50" i="3"/>
  <c r="AP33" i="3"/>
  <c r="AP38" i="3"/>
  <c r="AP39" i="3" s="1"/>
  <c r="AP26" i="3"/>
  <c r="AP29" i="3"/>
  <c r="AP30" i="3" s="1"/>
  <c r="AP19" i="3"/>
  <c r="AP22" i="3"/>
  <c r="AP23" i="3" s="1"/>
  <c r="AP15" i="3"/>
  <c r="AP16" i="3" s="1"/>
  <c r="AP10" i="3"/>
  <c r="AS57" i="2"/>
  <c r="AS48" i="2"/>
  <c r="AR57" i="2"/>
  <c r="AR48" i="2"/>
  <c r="AQ57" i="2"/>
  <c r="AQ48" i="2"/>
  <c r="AO57" i="2"/>
  <c r="AO48" i="2"/>
  <c r="AN57" i="2"/>
  <c r="AN48" i="2"/>
  <c r="AM57" i="2"/>
  <c r="AM48" i="2"/>
  <c r="AL57" i="2"/>
  <c r="AL48" i="2"/>
  <c r="AJ57" i="2"/>
  <c r="AJ48" i="2"/>
  <c r="AI48" i="2"/>
  <c r="AI57" i="2"/>
  <c r="AH48" i="2"/>
  <c r="AH57" i="2"/>
  <c r="AG48" i="2"/>
  <c r="AG57" i="2"/>
  <c r="AE48" i="2"/>
  <c r="AE57" i="2"/>
  <c r="AD57" i="2"/>
  <c r="AD48" i="2"/>
  <c r="AC48" i="2"/>
  <c r="AC57" i="2"/>
  <c r="AB48" i="2"/>
  <c r="AB57" i="2"/>
  <c r="Z48" i="2"/>
  <c r="Z57" i="2"/>
  <c r="Y48" i="2"/>
  <c r="Y57" i="2"/>
  <c r="X48" i="2"/>
  <c r="X57" i="2"/>
  <c r="W48" i="2"/>
  <c r="W57" i="2"/>
  <c r="U48" i="2"/>
  <c r="U57" i="2"/>
  <c r="T48" i="2"/>
  <c r="T57" i="2"/>
  <c r="S48" i="2"/>
  <c r="S57" i="2"/>
  <c r="R57" i="2"/>
  <c r="R48" i="2"/>
  <c r="P57" i="2"/>
  <c r="P48" i="2"/>
  <c r="O57" i="2"/>
  <c r="O48" i="2"/>
  <c r="N48" i="2"/>
  <c r="N57" i="2"/>
  <c r="M57" i="2"/>
  <c r="M48" i="2"/>
  <c r="L57" i="2"/>
  <c r="L58" i="2" s="1"/>
  <c r="L48" i="2"/>
  <c r="K48" i="2"/>
  <c r="K57" i="2"/>
  <c r="J48" i="2"/>
  <c r="J57" i="2"/>
  <c r="I57" i="2"/>
  <c r="I48" i="2"/>
  <c r="H48" i="2"/>
  <c r="H57" i="2"/>
  <c r="G48" i="2"/>
  <c r="G57" i="2"/>
  <c r="G58" i="2" s="1"/>
  <c r="F48" i="2"/>
  <c r="F57" i="2"/>
  <c r="F58" i="2" s="1"/>
  <c r="E48" i="2"/>
  <c r="E57" i="2"/>
  <c r="D48" i="2"/>
  <c r="D57" i="2"/>
  <c r="C57" i="2"/>
  <c r="C48" i="2"/>
  <c r="B48" i="2"/>
  <c r="B57" i="2"/>
  <c r="AP48" i="2"/>
  <c r="AP57" i="2"/>
  <c r="AK48" i="2"/>
  <c r="AK57" i="2"/>
  <c r="AF48" i="2"/>
  <c r="AF57" i="2"/>
  <c r="AA48" i="2"/>
  <c r="V48" i="2"/>
  <c r="Q48" i="2"/>
  <c r="AF9" i="2"/>
  <c r="AA9" i="2"/>
  <c r="AA18" i="2"/>
  <c r="V18" i="2"/>
  <c r="V9" i="2"/>
  <c r="Q9" i="2"/>
  <c r="Q18" i="2"/>
  <c r="B62" i="7" l="1"/>
  <c r="C61" i="7" s="1"/>
  <c r="C62" i="7" s="1"/>
  <c r="D61" i="7" s="1"/>
  <c r="D62" i="7" s="1"/>
  <c r="E61" i="7" s="1"/>
  <c r="E62" i="7" s="1"/>
  <c r="F60" i="7"/>
  <c r="F62" i="7" s="1"/>
  <c r="G61" i="7" s="1"/>
  <c r="AK18" i="2"/>
  <c r="AK9" i="2"/>
  <c r="AR23" i="2"/>
  <c r="AR27" i="2" s="1"/>
  <c r="AR31" i="2" s="1"/>
  <c r="AR19" i="2"/>
  <c r="AQ19" i="2"/>
  <c r="AQ23" i="2"/>
  <c r="AQ27" i="2" s="1"/>
  <c r="AQ31" i="2" s="1"/>
  <c r="AL19" i="2"/>
  <c r="AL23" i="2"/>
  <c r="AL27" i="2" s="1"/>
  <c r="AL31" i="2" s="1"/>
  <c r="AG23" i="2"/>
  <c r="AG27" i="2" s="1"/>
  <c r="AG31" i="2" s="1"/>
  <c r="AG19" i="2"/>
  <c r="AC23" i="2"/>
  <c r="AC27" i="2" s="1"/>
  <c r="AC31" i="2" s="1"/>
  <c r="AC19" i="2"/>
  <c r="Z23" i="2"/>
  <c r="Z27" i="2" s="1"/>
  <c r="Z31" i="2" s="1"/>
  <c r="Z19" i="2"/>
  <c r="U19" i="2"/>
  <c r="U23" i="2"/>
  <c r="U27" i="2" s="1"/>
  <c r="U31" i="2" s="1"/>
  <c r="P19" i="2"/>
  <c r="P23" i="2"/>
  <c r="P27" i="2" s="1"/>
  <c r="P31" i="2" s="1"/>
  <c r="L19" i="2"/>
  <c r="L23" i="2"/>
  <c r="L27" i="2" s="1"/>
  <c r="L31" i="2" s="1"/>
  <c r="I19" i="2"/>
  <c r="I23" i="2"/>
  <c r="I27" i="2" s="1"/>
  <c r="I31" i="2" s="1"/>
  <c r="F23" i="2"/>
  <c r="F27" i="2" s="1"/>
  <c r="F31" i="2" s="1"/>
  <c r="F19" i="2"/>
  <c r="B23" i="2"/>
  <c r="B27" i="2" s="1"/>
  <c r="B31" i="2" s="1"/>
  <c r="B19" i="2"/>
  <c r="AN19" i="2"/>
  <c r="AN23" i="2"/>
  <c r="AN27" i="2" s="1"/>
  <c r="AN31" i="2" s="1"/>
  <c r="AJ19" i="2"/>
  <c r="AJ23" i="2"/>
  <c r="AJ27" i="2" s="1"/>
  <c r="AJ31" i="2" s="1"/>
  <c r="AD23" i="2"/>
  <c r="AD27" i="2" s="1"/>
  <c r="AD31" i="2" s="1"/>
  <c r="AD19" i="2"/>
  <c r="Y19" i="2"/>
  <c r="Y23" i="2"/>
  <c r="Y27" i="2" s="1"/>
  <c r="Y31" i="2" s="1"/>
  <c r="T23" i="2"/>
  <c r="T27" i="2" s="1"/>
  <c r="T31" i="2" s="1"/>
  <c r="T19" i="2"/>
  <c r="O19" i="2"/>
  <c r="O23" i="2"/>
  <c r="O27" i="2" s="1"/>
  <c r="O31" i="2" s="1"/>
  <c r="K19" i="2"/>
  <c r="K23" i="2"/>
  <c r="K27" i="2" s="1"/>
  <c r="K31" i="2" s="1"/>
  <c r="G19" i="2"/>
  <c r="G23" i="2"/>
  <c r="G27" i="2" s="1"/>
  <c r="G31" i="2" s="1"/>
  <c r="D19" i="2"/>
  <c r="D23" i="2"/>
  <c r="D27" i="2" s="1"/>
  <c r="D31" i="2" s="1"/>
  <c r="AS19" i="2"/>
  <c r="AS23" i="2"/>
  <c r="AS27" i="2" s="1"/>
  <c r="AS31" i="2" s="1"/>
  <c r="AO23" i="2"/>
  <c r="AO27" i="2" s="1"/>
  <c r="AO31" i="2" s="1"/>
  <c r="AO19" i="2"/>
  <c r="AM23" i="2"/>
  <c r="AM27" i="2" s="1"/>
  <c r="AM31" i="2" s="1"/>
  <c r="AM19" i="2"/>
  <c r="AI23" i="2"/>
  <c r="AI27" i="2" s="1"/>
  <c r="AI31" i="2" s="1"/>
  <c r="AI19" i="2"/>
  <c r="AH19" i="2"/>
  <c r="AH23" i="2"/>
  <c r="AH27" i="2" s="1"/>
  <c r="AH31" i="2" s="1"/>
  <c r="AE19" i="2"/>
  <c r="AE23" i="2"/>
  <c r="AE27" i="2" s="1"/>
  <c r="AE31" i="2" s="1"/>
  <c r="AB23" i="2"/>
  <c r="AB27" i="2" s="1"/>
  <c r="AB31" i="2" s="1"/>
  <c r="AB19" i="2"/>
  <c r="X19" i="2"/>
  <c r="X23" i="2"/>
  <c r="X27" i="2" s="1"/>
  <c r="X31" i="2" s="1"/>
  <c r="W19" i="2"/>
  <c r="W23" i="2"/>
  <c r="W27" i="2" s="1"/>
  <c r="W31" i="2" s="1"/>
  <c r="S23" i="2"/>
  <c r="S27" i="2" s="1"/>
  <c r="S31" i="2" s="1"/>
  <c r="S19" i="2"/>
  <c r="R23" i="2"/>
  <c r="R27" i="2" s="1"/>
  <c r="R31" i="2" s="1"/>
  <c r="R19" i="2"/>
  <c r="N23" i="2"/>
  <c r="N27" i="2" s="1"/>
  <c r="N31" i="2" s="1"/>
  <c r="N19" i="2"/>
  <c r="M23" i="2"/>
  <c r="M27" i="2" s="1"/>
  <c r="M31" i="2" s="1"/>
  <c r="M19" i="2"/>
  <c r="J23" i="2"/>
  <c r="J27" i="2" s="1"/>
  <c r="J31" i="2" s="1"/>
  <c r="J19" i="2"/>
  <c r="H19" i="2"/>
  <c r="H23" i="2"/>
  <c r="H27" i="2" s="1"/>
  <c r="H31" i="2" s="1"/>
  <c r="E23" i="2"/>
  <c r="E27" i="2" s="1"/>
  <c r="E31" i="2" s="1"/>
  <c r="E19" i="2"/>
  <c r="C19" i="2"/>
  <c r="C23" i="2"/>
  <c r="C27" i="2" s="1"/>
  <c r="C31" i="2" s="1"/>
  <c r="AP18" i="2"/>
  <c r="AP9" i="2"/>
  <c r="AQ13" i="5"/>
  <c r="AS58" i="2"/>
  <c r="AS62" i="2"/>
  <c r="AS66" i="2" s="1"/>
  <c r="AR58" i="2"/>
  <c r="AR62" i="2"/>
  <c r="AR66" i="2" s="1"/>
  <c r="AQ58" i="2"/>
  <c r="AQ62" i="2"/>
  <c r="AQ66" i="2" s="1"/>
  <c r="AO58" i="2"/>
  <c r="AO62" i="2"/>
  <c r="AO66" i="2" s="1"/>
  <c r="AN58" i="2"/>
  <c r="AN62" i="2"/>
  <c r="AN66" i="2" s="1"/>
  <c r="AM58" i="2"/>
  <c r="AM62" i="2"/>
  <c r="AM66" i="2" s="1"/>
  <c r="AL58" i="2"/>
  <c r="AL62" i="2"/>
  <c r="AL66" i="2" s="1"/>
  <c r="AJ58" i="2"/>
  <c r="AJ62" i="2"/>
  <c r="AJ66" i="2" s="1"/>
  <c r="AI58" i="2"/>
  <c r="AI62" i="2"/>
  <c r="AI66" i="2" s="1"/>
  <c r="AH58" i="2"/>
  <c r="AH62" i="2"/>
  <c r="AH66" i="2" s="1"/>
  <c r="AG58" i="2"/>
  <c r="AG62" i="2"/>
  <c r="AG66" i="2" s="1"/>
  <c r="AE58" i="2"/>
  <c r="AE62" i="2"/>
  <c r="AE66" i="2" s="1"/>
  <c r="AD58" i="2"/>
  <c r="AD62" i="2"/>
  <c r="AD66" i="2" s="1"/>
  <c r="AC58" i="2"/>
  <c r="AC62" i="2"/>
  <c r="AC66" i="2" s="1"/>
  <c r="AB58" i="2"/>
  <c r="AB62" i="2"/>
  <c r="AB66" i="2" s="1"/>
  <c r="Z58" i="2"/>
  <c r="Z62" i="2"/>
  <c r="Z66" i="2" s="1"/>
  <c r="Y58" i="2"/>
  <c r="Y62" i="2"/>
  <c r="Y66" i="2" s="1"/>
  <c r="X58" i="2"/>
  <c r="X62" i="2"/>
  <c r="X66" i="2" s="1"/>
  <c r="W58" i="2"/>
  <c r="W62" i="2"/>
  <c r="W66" i="2" s="1"/>
  <c r="U58" i="2"/>
  <c r="U62" i="2"/>
  <c r="U66" i="2" s="1"/>
  <c r="T58" i="2"/>
  <c r="T62" i="2"/>
  <c r="T66" i="2" s="1"/>
  <c r="S58" i="2"/>
  <c r="S62" i="2"/>
  <c r="S66" i="2" s="1"/>
  <c r="R58" i="2"/>
  <c r="R62" i="2"/>
  <c r="R66" i="2" s="1"/>
  <c r="P58" i="2"/>
  <c r="P62" i="2"/>
  <c r="P66" i="2" s="1"/>
  <c r="O58" i="2"/>
  <c r="O62" i="2"/>
  <c r="O66" i="2" s="1"/>
  <c r="N58" i="2"/>
  <c r="N62" i="2"/>
  <c r="N66" i="2" s="1"/>
  <c r="M58" i="2"/>
  <c r="M62" i="2"/>
  <c r="M66" i="2" s="1"/>
  <c r="K58" i="2"/>
  <c r="K62" i="2"/>
  <c r="K66" i="2" s="1"/>
  <c r="J58" i="2"/>
  <c r="J62" i="2"/>
  <c r="J66" i="2" s="1"/>
  <c r="I58" i="2"/>
  <c r="I62" i="2"/>
  <c r="I66" i="2" s="1"/>
  <c r="H58" i="2"/>
  <c r="H62" i="2"/>
  <c r="H66" i="2" s="1"/>
  <c r="E58" i="2"/>
  <c r="E62" i="2"/>
  <c r="E66" i="2" s="1"/>
  <c r="D58" i="2"/>
  <c r="D62" i="2"/>
  <c r="D66" i="2" s="1"/>
  <c r="C58" i="2"/>
  <c r="C62" i="2"/>
  <c r="C66" i="2" s="1"/>
  <c r="B58" i="2"/>
  <c r="B62" i="2"/>
  <c r="B66" i="2" s="1"/>
  <c r="AP58" i="2"/>
  <c r="AP62" i="2"/>
  <c r="AP66" i="2" s="1"/>
  <c r="AK58" i="2"/>
  <c r="AK62" i="2"/>
  <c r="AK66" i="2" s="1"/>
  <c r="AF58" i="2"/>
  <c r="AF62" i="2"/>
  <c r="AF66" i="2" s="1"/>
  <c r="AA58" i="2"/>
  <c r="AA62" i="2"/>
  <c r="AA66" i="2" s="1"/>
  <c r="V58" i="2"/>
  <c r="V62" i="2"/>
  <c r="V66" i="2" s="1"/>
  <c r="Q58" i="2"/>
  <c r="Q62" i="2"/>
  <c r="Q66" i="2" s="1"/>
  <c r="AF23" i="2"/>
  <c r="AF27" i="2" s="1"/>
  <c r="AF31" i="2" s="1"/>
  <c r="AF19" i="2"/>
  <c r="AA23" i="2"/>
  <c r="AA27" i="2" s="1"/>
  <c r="AA31" i="2" s="1"/>
  <c r="AA19" i="2"/>
  <c r="V19" i="2"/>
  <c r="V23" i="2"/>
  <c r="V27" i="2" s="1"/>
  <c r="V31" i="2" s="1"/>
  <c r="Q23" i="2"/>
  <c r="Q27" i="2" s="1"/>
  <c r="Q31" i="2" s="1"/>
  <c r="Q19" i="2"/>
  <c r="K61" i="7" l="1"/>
  <c r="K62" i="7" s="1"/>
  <c r="L61" i="7" s="1"/>
  <c r="G62" i="7"/>
  <c r="H61" i="7" s="1"/>
  <c r="H62" i="7" s="1"/>
  <c r="I61" i="7" s="1"/>
  <c r="I62" i="7" s="1"/>
  <c r="J61" i="7" s="1"/>
  <c r="J62" i="7" s="1"/>
  <c r="AK19" i="2"/>
  <c r="AK23" i="2"/>
  <c r="AK27" i="2" s="1"/>
  <c r="AK31" i="2" s="1"/>
  <c r="AP23" i="2"/>
  <c r="AP27" i="2" s="1"/>
  <c r="AP31" i="2" s="1"/>
  <c r="AP19" i="2"/>
  <c r="L62" i="7" l="1"/>
  <c r="M61" i="7" s="1"/>
  <c r="M62" i="7" s="1"/>
  <c r="N61" i="7" s="1"/>
  <c r="N62" i="7" s="1"/>
  <c r="O61" i="7" s="1"/>
  <c r="O62" i="7" s="1"/>
  <c r="P61" i="7"/>
  <c r="P62" i="7" s="1"/>
  <c r="Q61" i="7" s="1"/>
  <c r="U61" i="7" s="1"/>
  <c r="U62" i="7" s="1"/>
  <c r="V61" i="7" s="1"/>
  <c r="Q62" i="7"/>
  <c r="R61" i="7" s="1"/>
  <c r="R62" i="7" s="1"/>
  <c r="S61" i="7" s="1"/>
  <c r="S62" i="7" s="1"/>
  <c r="T61" i="7" s="1"/>
  <c r="T62" i="7" s="1"/>
  <c r="V62" i="7" l="1"/>
  <c r="W61" i="7" s="1"/>
  <c r="W62" i="7" s="1"/>
  <c r="X61" i="7" s="1"/>
  <c r="X62" i="7" s="1"/>
  <c r="Y61" i="7" s="1"/>
  <c r="Y62" i="7" s="1"/>
  <c r="Z61" i="7"/>
  <c r="Z62" i="7" s="1"/>
  <c r="AA61" i="7" s="1"/>
  <c r="AA62" i="7" l="1"/>
  <c r="AB61" i="7" s="1"/>
  <c r="AB62" i="7" s="1"/>
  <c r="AC61" i="7" s="1"/>
  <c r="AC62" i="7" s="1"/>
  <c r="AD61" i="7" s="1"/>
  <c r="AD62" i="7" s="1"/>
  <c r="AE61" i="7"/>
  <c r="AE62" i="7" s="1"/>
  <c r="AF61" i="7" s="1"/>
  <c r="AF62" i="7" l="1"/>
  <c r="AG61" i="7" s="1"/>
  <c r="AG62" i="7" s="1"/>
  <c r="AH61" i="7" s="1"/>
  <c r="AH62" i="7" s="1"/>
  <c r="AI61" i="7" s="1"/>
  <c r="AI62" i="7" s="1"/>
  <c r="AJ61" i="7"/>
  <c r="AJ62" i="7" s="1"/>
  <c r="AK61" i="7" s="1"/>
  <c r="AK62" i="7" l="1"/>
  <c r="AL61" i="7" s="1"/>
  <c r="AL62" i="7" s="1"/>
  <c r="AM61" i="7" s="1"/>
  <c r="AM62" i="7" s="1"/>
  <c r="AN61" i="7" s="1"/>
  <c r="AN62" i="7" s="1"/>
  <c r="AO61" i="7"/>
  <c r="AO62" i="7" s="1"/>
  <c r="AP61" i="7" s="1"/>
  <c r="AP62" i="7" l="1"/>
  <c r="AQ61" i="7" s="1"/>
  <c r="AQ62" i="7" s="1"/>
  <c r="AR61" i="7" s="1"/>
  <c r="AR62" i="7" s="1"/>
</calcChain>
</file>

<file path=xl/sharedStrings.xml><?xml version="1.0" encoding="utf-8"?>
<sst xmlns="http://schemas.openxmlformats.org/spreadsheetml/2006/main" count="597" uniqueCount="240">
  <si>
    <t>LiveRamp Financial Data</t>
  </si>
  <si>
    <t>FY17 to FY26</t>
  </si>
  <si>
    <t>This file contains downloadable content that is derived from more comprehensive information contained in our quarterly earnings releases and periodic reports and other filings with the Securities and Exchange Commission which can be found on LiveRamp's Investor Relations site at https://investors.liveramp.come.</t>
  </si>
  <si>
    <t>Trended Historical Financial Statements &amp; Reconciliation Tables:</t>
  </si>
  <si>
    <t>Inc Stmt, GAAP &amp; NG</t>
  </si>
  <si>
    <t>GAAP to Non-GAAP Inc Stmt Trended</t>
  </si>
  <si>
    <t>EBITDA Trended</t>
  </si>
  <si>
    <t>Revenue &amp; Customer Detail Trended</t>
  </si>
  <si>
    <t>EPS Trended</t>
  </si>
  <si>
    <t>Cash Flow Trended</t>
  </si>
  <si>
    <t>Balance Sheet Trended</t>
  </si>
  <si>
    <t>GAAP Income Statement</t>
  </si>
  <si>
    <t>$000's, except per share amounts</t>
  </si>
  <si>
    <t>FY 17</t>
  </si>
  <si>
    <t>Q1 18</t>
  </si>
  <si>
    <t>Q2 18</t>
  </si>
  <si>
    <t>Q3 18</t>
  </si>
  <si>
    <t>Q4 18</t>
  </si>
  <si>
    <t>FY 18</t>
  </si>
  <si>
    <t>Q1 19</t>
  </si>
  <si>
    <t>Q2 19</t>
  </si>
  <si>
    <t>Q3 19</t>
  </si>
  <si>
    <t>Q4 19</t>
  </si>
  <si>
    <t>FY 19</t>
  </si>
  <si>
    <t>Q1 20</t>
  </si>
  <si>
    <t>Q2 20</t>
  </si>
  <si>
    <t>Q3 20</t>
  </si>
  <si>
    <t>Q4 20</t>
  </si>
  <si>
    <t>FY 20</t>
  </si>
  <si>
    <t>Q1 21</t>
  </si>
  <si>
    <t>Q2 21</t>
  </si>
  <si>
    <t>Q3 21</t>
  </si>
  <si>
    <t>Q4 21</t>
  </si>
  <si>
    <t>FY 21</t>
  </si>
  <si>
    <t>Q1 22</t>
  </si>
  <si>
    <t>Q2 22</t>
  </si>
  <si>
    <t>Q3 22</t>
  </si>
  <si>
    <t>Q4 22</t>
  </si>
  <si>
    <t>FY 22</t>
  </si>
  <si>
    <t>Q1 23</t>
  </si>
  <si>
    <t>Q2 23</t>
  </si>
  <si>
    <t>Q3 23</t>
  </si>
  <si>
    <t>Q4 23</t>
  </si>
  <si>
    <t>FY 23</t>
  </si>
  <si>
    <t>Q1 24</t>
  </si>
  <si>
    <t>Q2 24</t>
  </si>
  <si>
    <t>Q3 24</t>
  </si>
  <si>
    <t>Q4 24</t>
  </si>
  <si>
    <t>FY 24</t>
  </si>
  <si>
    <t>Q1 25</t>
  </si>
  <si>
    <t>Q2 25</t>
  </si>
  <si>
    <t>Q3 25</t>
  </si>
  <si>
    <t>Q4 25</t>
  </si>
  <si>
    <t>FY 25</t>
  </si>
  <si>
    <t>Q1 26</t>
  </si>
  <si>
    <t>Q2 26</t>
  </si>
  <si>
    <t>Q3 26</t>
  </si>
  <si>
    <t>Revenues</t>
  </si>
  <si>
    <t>Cost of revenue</t>
  </si>
  <si>
    <t>Gross profit</t>
  </si>
  <si>
    <t>% Gross margin</t>
  </si>
  <si>
    <t>Operating expenses</t>
  </si>
  <si>
    <t>Research and development</t>
  </si>
  <si>
    <t>Sales and marketing</t>
  </si>
  <si>
    <t>General and administrative</t>
  </si>
  <si>
    <t>Gains, losses and other items, net</t>
  </si>
  <si>
    <t>Total operating expenses</t>
  </si>
  <si>
    <t>Income (loss) from operations</t>
  </si>
  <si>
    <t xml:space="preserve">  % Margin</t>
  </si>
  <si>
    <t>Total other income (expense), net</t>
  </si>
  <si>
    <t>Earnings (loss) from continuing operations before income taxes</t>
  </si>
  <si>
    <t>Income taxes (benefit)</t>
  </si>
  <si>
    <t xml:space="preserve">Net earnings (loss) from continuing operations </t>
  </si>
  <si>
    <t>Earnings from discontinued operations, net of tax</t>
  </si>
  <si>
    <t>Net earnings (loss)</t>
  </si>
  <si>
    <t xml:space="preserve">Diluted earnings (loss) per share </t>
  </si>
  <si>
    <t>Diluted earnings (loss) per share continuing operations</t>
  </si>
  <si>
    <t>Some totals may not sum due to rounding</t>
  </si>
  <si>
    <t>FY 17 revenue includes $20,375,000 in Acxiom Impact revenue which was divested in 2016.</t>
  </si>
  <si>
    <t>Non GAAP Income Statement</t>
  </si>
  <si>
    <t>Total other income (expense),net</t>
  </si>
  <si>
    <t>Income (loss) from continuing operations before income taxes</t>
  </si>
  <si>
    <t xml:space="preserve">GAAP to Non-GAAP </t>
  </si>
  <si>
    <t>Income Statement Metric Reconciliation</t>
  </si>
  <si>
    <t xml:space="preserve"> Q4 20 </t>
  </si>
  <si>
    <t xml:space="preserve">Total Revenue </t>
  </si>
  <si>
    <t>Gross Profit (GAAP)</t>
  </si>
  <si>
    <t>% of Revenue</t>
  </si>
  <si>
    <t>Excluded items:</t>
  </si>
  <si>
    <t>Purchased intangible asset amortization</t>
  </si>
  <si>
    <t>Non-cash stock compensation</t>
  </si>
  <si>
    <t>Accelerated depreciation</t>
  </si>
  <si>
    <t>Gross Profit - Non-GAAP</t>
  </si>
  <si>
    <t xml:space="preserve">   % of Revenue</t>
  </si>
  <si>
    <t>R&amp;D (GAAP)</t>
  </si>
  <si>
    <t>R&amp;D - Non-GAAP</t>
  </si>
  <si>
    <t>S&amp;M (GAAP)</t>
  </si>
  <si>
    <t>S&amp;M - Non-GAAP</t>
  </si>
  <si>
    <t>G&amp;A (GAAP)</t>
  </si>
  <si>
    <t>Separation &amp; transformation costs</t>
  </si>
  <si>
    <t>G&amp;A - Non-GAAP</t>
  </si>
  <si>
    <t>Income (loss) from operations (GAAP)</t>
  </si>
  <si>
    <t>Restructuring &amp; merger charges</t>
  </si>
  <si>
    <t>Income (loss) from operations - Non-GAAP</t>
  </si>
  <si>
    <t>Income / (loss) from continuing ops before tax (GAAP)</t>
  </si>
  <si>
    <t xml:space="preserve">Gain on retained profits interest </t>
  </si>
  <si>
    <t>Income / (loss) from continuing ops before tax - Non-GAAP</t>
  </si>
  <si>
    <t>Adjusted EBITDA Reconciliation</t>
  </si>
  <si>
    <t>$000's, Non-GAAP</t>
  </si>
  <si>
    <t>Net earnings (loss) from continuing operations (GAAP)</t>
  </si>
  <si>
    <t>Total other (income) expense, net</t>
  </si>
  <si>
    <t>Depreciation and amortization</t>
  </si>
  <si>
    <t>EBITDA</t>
  </si>
  <si>
    <t>Other adjustments:</t>
  </si>
  <si>
    <t>Restructuring and merger charges</t>
  </si>
  <si>
    <t>Separation and transformation</t>
  </si>
  <si>
    <t>Adjusted EBITDA</t>
  </si>
  <si>
    <t>Revenue &amp; Customer Detail</t>
  </si>
  <si>
    <t xml:space="preserve">$000's   </t>
  </si>
  <si>
    <t>Revenue by Type</t>
  </si>
  <si>
    <t>Subscription Revenue</t>
  </si>
  <si>
    <t>Marketplace &amp; Other Revenue</t>
  </si>
  <si>
    <t>Total Revenue</t>
  </si>
  <si>
    <t>Revenue by Geography</t>
  </si>
  <si>
    <t>US Revenue</t>
  </si>
  <si>
    <t>International Revenue</t>
  </si>
  <si>
    <t xml:space="preserve">   &gt;$1M Customers</t>
  </si>
  <si>
    <t xml:space="preserve">   Direct Subscription Customers</t>
  </si>
  <si>
    <t>GAAP to Non-GAAP EPS Reconciliation</t>
  </si>
  <si>
    <t>Income (loss) from continuing ops before income taxes</t>
  </si>
  <si>
    <t>GAAP Net earnings (loss) from continuing ops</t>
  </si>
  <si>
    <t>Earnings (loss) per share:</t>
  </si>
  <si>
    <t>Basic</t>
  </si>
  <si>
    <t>Diluted</t>
  </si>
  <si>
    <t>Purchased intangible asset amortization (CoR)</t>
  </si>
  <si>
    <t>Non-cash stock compensation (CoR &amp; Opex)</t>
  </si>
  <si>
    <t>Restructuring &amp; merger charges (gains, losses, &amp; other)</t>
  </si>
  <si>
    <t>Separation &amp; transformation costs (G&amp;A)</t>
  </si>
  <si>
    <t>Accelerated depreciation (CoR &amp; Opex)</t>
  </si>
  <si>
    <t>Gain on retained profits interest (other income)</t>
  </si>
  <si>
    <t xml:space="preserve">Total excluded items, continuing operations </t>
  </si>
  <si>
    <t>Income (loss) from continuing operations before income taxes &amp; excluding items</t>
  </si>
  <si>
    <t xml:space="preserve">Non-GAAP earnings (loss) from continuing ops  </t>
  </si>
  <si>
    <t>Non-GAAP earnings (loss) per share from continuing ops</t>
  </si>
  <si>
    <t>Basic weighted average shares</t>
  </si>
  <si>
    <t>Diluted weighted average shares</t>
  </si>
  <si>
    <t>Statement of Cash Flows</t>
  </si>
  <si>
    <t>$000s</t>
  </si>
  <si>
    <t>Net earnings (loss) (GAAP)</t>
  </si>
  <si>
    <t>Non-cash operating activities:</t>
  </si>
  <si>
    <t>Loss (gain) on disposal or impairment of assets</t>
  </si>
  <si>
    <t>Lease-related impairment and restructuring charges</t>
  </si>
  <si>
    <t>Gain on sale of strategic investments</t>
  </si>
  <si>
    <t>Gain on distribution from retained profits interest</t>
  </si>
  <si>
    <t>Loss on marketable equity securities</t>
  </si>
  <si>
    <t>Provision for doubtful accounts</t>
  </si>
  <si>
    <t>Loss on early extinguishment of debt</t>
  </si>
  <si>
    <t>Impairment of goodwill</t>
  </si>
  <si>
    <t>Deferred income taxes</t>
  </si>
  <si>
    <t>Non-cash stock compensation expense</t>
  </si>
  <si>
    <t>Changes in operating assets and liabilities:</t>
  </si>
  <si>
    <t>Accounts receivable, net</t>
  </si>
  <si>
    <t>Deferred commissions</t>
  </si>
  <si>
    <t>Other assets</t>
  </si>
  <si>
    <t>Accounts payable and other liabilities</t>
  </si>
  <si>
    <t>Income taxes</t>
  </si>
  <si>
    <t>Deferred revenue</t>
  </si>
  <si>
    <t>Net cash provided by operating activities</t>
  </si>
  <si>
    <t>Cash flows from investing activities:</t>
  </si>
  <si>
    <t>Disposition of operations</t>
  </si>
  <si>
    <t>Capitalized software</t>
  </si>
  <si>
    <t>Capital expenditures</t>
  </si>
  <si>
    <t>Proceeds from sales of assets</t>
  </si>
  <si>
    <t>Purchases of investments</t>
  </si>
  <si>
    <t>Proceeds from sales of investments</t>
  </si>
  <si>
    <t>Purchases of strategic investments</t>
  </si>
  <si>
    <t>Proceeds from sale of strategic investment</t>
  </si>
  <si>
    <t>Distribution from retained profits interest</t>
  </si>
  <si>
    <t>Cash paid in acquisitions, net of cash received</t>
  </si>
  <si>
    <t>Net cash provided by (used in) investing activities</t>
  </si>
  <si>
    <t>Cash flows from financing activities:</t>
  </si>
  <si>
    <t>Proceeds from debt</t>
  </si>
  <si>
    <t>Payments of debt</t>
  </si>
  <si>
    <t>Fees from debt refinancing</t>
  </si>
  <si>
    <t>Proceeds related to the issuance of common stock under stock and employee benefit plans</t>
  </si>
  <si>
    <t>Shares repurchased for tax withholdings upon vesting of stock-based awards</t>
  </si>
  <si>
    <t>Acquisition of treasury stock</t>
  </si>
  <si>
    <t>Acquisition of treasury stock from tender offer</t>
  </si>
  <si>
    <t>Net cash provided by (used in) financing activities</t>
  </si>
  <si>
    <t>Cash flows from discontinued operations:</t>
  </si>
  <si>
    <t>From operating activities</t>
  </si>
  <si>
    <t>From investing activities</t>
  </si>
  <si>
    <t>From financing activities</t>
  </si>
  <si>
    <t>Net cash provided by discontinued operations</t>
  </si>
  <si>
    <t>Effect of exchange rate changes on cash</t>
  </si>
  <si>
    <t>Net change in cash, cash equivalents and restricted cash</t>
  </si>
  <si>
    <t>Cash, cash equivalents and restricted cash at beginning of period</t>
  </si>
  <si>
    <t>Cash, cash equivalents and restricted cash at end of period</t>
  </si>
  <si>
    <t>Balance Sheet</t>
  </si>
  <si>
    <t>Q4 17</t>
  </si>
  <si>
    <t>ASSETS</t>
  </si>
  <si>
    <t>Current assets:</t>
  </si>
  <si>
    <t xml:space="preserve">   Cash and cash equivalents</t>
  </si>
  <si>
    <t xml:space="preserve">   Restricted cash</t>
  </si>
  <si>
    <t xml:space="preserve">   Short term investments</t>
  </si>
  <si>
    <t xml:space="preserve">   Trade accounts receivable, net</t>
  </si>
  <si>
    <t xml:space="preserve">   Refundable income taxes, net</t>
  </si>
  <si>
    <t xml:space="preserve">   Other current assets</t>
  </si>
  <si>
    <t xml:space="preserve">   Assets from discontinued operations</t>
  </si>
  <si>
    <t>Total current assets</t>
  </si>
  <si>
    <t xml:space="preserve">  Property and equipment</t>
  </si>
  <si>
    <t xml:space="preserve">   Less - accumulated depreciation and amortization</t>
  </si>
  <si>
    <t>Property and equipment, net</t>
  </si>
  <si>
    <t xml:space="preserve">   Intangible assets, net</t>
  </si>
  <si>
    <t xml:space="preserve">   Goodwill                                             </t>
  </si>
  <si>
    <t xml:space="preserve">   Deferred commissions, net</t>
  </si>
  <si>
    <t xml:space="preserve">   Other assets, net</t>
  </si>
  <si>
    <t>Total assets</t>
  </si>
  <si>
    <t>LIABILITIES AND STOCKHOLDERS' EQUITY</t>
  </si>
  <si>
    <t>Current liabilities:</t>
  </si>
  <si>
    <t xml:space="preserve">   Current installments of long-term debt</t>
  </si>
  <si>
    <t xml:space="preserve">   Trade accounts payable</t>
  </si>
  <si>
    <t xml:space="preserve">   Accrued payroll and related expenses</t>
  </si>
  <si>
    <t xml:space="preserve">   Other accrued expenses</t>
  </si>
  <si>
    <t xml:space="preserve">   Acquisition escrow payable</t>
  </si>
  <si>
    <t xml:space="preserve">   Deferred revenue</t>
  </si>
  <si>
    <t xml:space="preserve">   Income taxes payable</t>
  </si>
  <si>
    <t xml:space="preserve">   Liabilities from discontinued operations</t>
  </si>
  <si>
    <t>Total current liabilities</t>
  </si>
  <si>
    <t xml:space="preserve">   Long-term debt</t>
  </si>
  <si>
    <t xml:space="preserve">   Deferred income taxes</t>
  </si>
  <si>
    <t xml:space="preserve">   Other liabilities</t>
  </si>
  <si>
    <t xml:space="preserve"> Stockholders' equity:</t>
  </si>
  <si>
    <t xml:space="preserve">  Common stock</t>
  </si>
  <si>
    <t xml:space="preserve">  Additional paid-in capital</t>
  </si>
  <si>
    <t xml:space="preserve">  Retained earnings</t>
  </si>
  <si>
    <t xml:space="preserve">  Accumulated other comprehensive income</t>
  </si>
  <si>
    <t xml:space="preserve">  Treasury stock, at cost</t>
  </si>
  <si>
    <t>Total equity</t>
  </si>
  <si>
    <t>Total liabilities &amp;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</si>
</sst>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_);&quot;$&quot;* \(#,##0,\);&quot;$&quot;* #,##0,_);_(@_)"/>
    <numFmt numFmtId="165" formatCode="&quot;$&quot;* #,##0,_);&quot;$&quot;* \(#,##0,\);&quot;$&quot;* &quot;—&quot;_);_(@_)"/>
    <numFmt numFmtId="166" formatCode="&quot;&quot;* #,##0,_);&quot;&quot;* \(#,##0,\);&quot;&quot;* #,##0,_);_(@_)"/>
    <numFmt numFmtId="167" formatCode="* #,##0,;* \(#,##0,\);* &quot;—&quot;;_(@_)"/>
    <numFmt numFmtId="168" formatCode="#0.0_)%;\(#0.0\)%;&quot;—&quot;_)\%;_(@_)"/>
    <numFmt numFmtId="169" formatCode="&quot;$&quot;* #,##0.00_);&quot;$&quot;* \(#,##0.00\);&quot;$&quot;* &quot;—&quot;_);_(@_)"/>
    <numFmt numFmtId="170" formatCode="* #,##0;* \(#,##0\);* &quot;—&quot;;_(@_)"/>
    <numFmt numFmtId="171" formatCode="&quot;&quot;* #,##0,_);&quot;&quot;* \(#,##0,\);&quot;&quot;* &quot;-&quot;_);_(@_)"/>
    <numFmt numFmtId="172" formatCode="* #,##0,;* \(#,##0,\);* &quot;-&quot;;_(@_)"/>
  </numFmts>
  <fonts count="13"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2"/>
      <color rgb="FF000000"/>
      <name val="Arial"/>
      <family val="2"/>
    </font>
    <font>
      <b/>
      <sz val="10"/>
      <color rgb="FF000000"/>
      <name val="Arial"/>
      <family val="2"/>
    </font>
    <font>
      <i/>
      <sz val="10"/>
      <color rgb="FF000000"/>
      <name val="Arial"/>
      <family val="2"/>
    </font>
    <font>
      <sz val="8"/>
      <color rgb="FF3051F2"/>
      <name val="Arial"/>
      <family val="2"/>
    </font>
    <font>
      <sz val="8"/>
      <color rgb="FF0A2299"/>
      <name val="Arial"/>
      <family val="2"/>
    </font>
    <font>
      <b/>
      <u/>
      <sz val="10"/>
      <color rgb="FF000000"/>
      <name val="Arial"/>
      <family val="2"/>
    </font>
    <font>
      <u/>
      <sz val="10"/>
      <color theme="10"/>
      <name val="Arial"/>
      <family val="2"/>
    </font>
  </fonts>
  <fills count="3">
    <fill>
      <patternFill patternType="none"/>
    </fill>
    <fill>
      <patternFill patternType="gray125"/>
    </fill>
    <fill>
      <patternFill patternType="solid">
        <fgColor rgb="FFDBDBDB"/>
        <bgColor indexed="64"/>
      </patternFill>
    </fill>
  </fills>
  <borders count="13">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style="double">
        <color rgb="FF000000"/>
      </bottom>
      <diagonal/>
    </border>
    <border>
      <left/>
      <right/>
      <top style="double">
        <color rgb="FF000000"/>
      </top>
      <bottom/>
      <diagonal/>
    </border>
    <border>
      <left style="thin">
        <color rgb="FF339900"/>
      </left>
      <right/>
      <top style="thin">
        <color rgb="FF339900"/>
      </top>
      <bottom/>
      <diagonal/>
    </border>
    <border>
      <left/>
      <right/>
      <top style="thin">
        <color rgb="FF339900"/>
      </top>
      <bottom/>
      <diagonal/>
    </border>
    <border>
      <left style="thin">
        <color rgb="FF339900"/>
      </left>
      <right/>
      <top/>
      <bottom style="thin">
        <color rgb="FF339900"/>
      </bottom>
      <diagonal/>
    </border>
    <border>
      <left/>
      <right/>
      <top/>
      <bottom style="thin">
        <color rgb="FF3399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2" fillId="0" borderId="0" applyNumberFormat="0" applyFill="0" applyBorder="0" applyAlignment="0" applyProtection="0"/>
  </cellStyleXfs>
  <cellXfs count="104">
    <xf numFmtId="0" fontId="0" fillId="0" borderId="0" xfId="0"/>
    <xf numFmtId="0" fontId="1" fillId="0" borderId="0" xfId="1">
      <alignment wrapText="1"/>
    </xf>
    <xf numFmtId="0" fontId="7" fillId="0" borderId="0" xfId="0" applyFont="1" applyAlignment="1">
      <alignment wrapText="1"/>
    </xf>
    <xf numFmtId="0" fontId="1" fillId="0" borderId="3" xfId="0" applyFont="1" applyBorder="1" applyAlignment="1">
      <alignment wrapText="1"/>
    </xf>
    <xf numFmtId="0" fontId="6" fillId="0" borderId="6" xfId="0" applyFont="1" applyBorder="1" applyAlignment="1">
      <alignment horizontal="center" wrapText="1"/>
    </xf>
    <xf numFmtId="0" fontId="1" fillId="0" borderId="6" xfId="0" applyFont="1" applyBorder="1" applyAlignment="1">
      <alignment wrapText="1"/>
    </xf>
    <xf numFmtId="0" fontId="1" fillId="0" borderId="4" xfId="0" applyFont="1" applyBorder="1" applyAlignment="1">
      <alignment wrapText="1"/>
    </xf>
    <xf numFmtId="0" fontId="1" fillId="0" borderId="0" xfId="0" applyFont="1" applyAlignment="1">
      <alignment horizontal="left" wrapText="1"/>
    </xf>
    <xf numFmtId="0" fontId="7" fillId="0" borderId="3" xfId="0" applyFont="1" applyBorder="1" applyAlignment="1">
      <alignment wrapText="1"/>
    </xf>
    <xf numFmtId="0" fontId="7" fillId="2" borderId="3" xfId="0" applyFont="1" applyFill="1" applyBorder="1" applyAlignment="1">
      <alignment horizontal="center" wrapText="1"/>
    </xf>
    <xf numFmtId="0" fontId="7" fillId="0" borderId="3" xfId="0" applyFont="1" applyBorder="1" applyAlignment="1">
      <alignment horizontal="center" wrapText="1"/>
    </xf>
    <xf numFmtId="164" fontId="1" fillId="2" borderId="4" xfId="0" applyNumberFormat="1" applyFont="1" applyFill="1" applyBorder="1" applyAlignment="1">
      <alignment wrapText="1"/>
    </xf>
    <xf numFmtId="164" fontId="1" fillId="0" borderId="4" xfId="0" applyNumberFormat="1" applyFont="1" applyBorder="1" applyAlignment="1">
      <alignment wrapText="1"/>
    </xf>
    <xf numFmtId="165" fontId="1" fillId="0" borderId="4" xfId="0" applyNumberFormat="1" applyFont="1" applyBorder="1" applyAlignment="1">
      <alignment wrapText="1"/>
    </xf>
    <xf numFmtId="165" fontId="1" fillId="2" borderId="4" xfId="0" applyNumberFormat="1" applyFont="1" applyFill="1" applyBorder="1" applyAlignment="1">
      <alignment wrapText="1"/>
    </xf>
    <xf numFmtId="0" fontId="1" fillId="0" borderId="3" xfId="0" applyFont="1" applyBorder="1" applyAlignment="1">
      <alignment horizontal="left" wrapText="1"/>
    </xf>
    <xf numFmtId="166" fontId="1" fillId="2" borderId="3" xfId="0" applyNumberFormat="1" applyFont="1" applyFill="1" applyBorder="1" applyAlignment="1">
      <alignment wrapText="1"/>
    </xf>
    <xf numFmtId="166" fontId="1" fillId="0" borderId="3" xfId="0" applyNumberFormat="1" applyFont="1" applyBorder="1" applyAlignment="1">
      <alignment wrapText="1"/>
    </xf>
    <xf numFmtId="167" fontId="1" fillId="0" borderId="3" xfId="0" applyNumberFormat="1" applyFont="1" applyBorder="1" applyAlignment="1">
      <alignment wrapText="1"/>
    </xf>
    <xf numFmtId="167" fontId="1" fillId="2" borderId="3" xfId="0" applyNumberFormat="1" applyFont="1" applyFill="1" applyBorder="1" applyAlignment="1">
      <alignment wrapText="1"/>
    </xf>
    <xf numFmtId="167" fontId="7" fillId="0" borderId="3" xfId="0" applyNumberFormat="1" applyFont="1" applyBorder="1" applyAlignment="1">
      <alignment wrapText="1"/>
    </xf>
    <xf numFmtId="0" fontId="1" fillId="0" borderId="4" xfId="0" applyFont="1" applyBorder="1" applyAlignment="1">
      <alignment horizontal="left" wrapText="1" indent="2"/>
    </xf>
    <xf numFmtId="166" fontId="1" fillId="2" borderId="4" xfId="0" applyNumberFormat="1" applyFont="1" applyFill="1" applyBorder="1" applyAlignment="1">
      <alignment wrapText="1"/>
    </xf>
    <xf numFmtId="166" fontId="1" fillId="0" borderId="4" xfId="0" applyNumberFormat="1" applyFont="1" applyBorder="1" applyAlignment="1">
      <alignment wrapText="1"/>
    </xf>
    <xf numFmtId="167" fontId="1" fillId="0" borderId="4" xfId="0" applyNumberFormat="1" applyFont="1" applyBorder="1" applyAlignment="1">
      <alignment wrapText="1"/>
    </xf>
    <xf numFmtId="167" fontId="1" fillId="2" borderId="4" xfId="0" applyNumberFormat="1" applyFont="1" applyFill="1" applyBorder="1" applyAlignment="1">
      <alignment wrapText="1"/>
    </xf>
    <xf numFmtId="0" fontId="7" fillId="0" borderId="0" xfId="0" applyFont="1" applyAlignment="1">
      <alignment horizontal="left" wrapText="1" indent="2"/>
    </xf>
    <xf numFmtId="168" fontId="7" fillId="2" borderId="0" xfId="0" applyNumberFormat="1" applyFont="1" applyFill="1" applyAlignment="1">
      <alignment wrapText="1"/>
    </xf>
    <xf numFmtId="168" fontId="7" fillId="0" borderId="0" xfId="0" applyNumberFormat="1" applyFont="1" applyAlignment="1">
      <alignment wrapText="1"/>
    </xf>
    <xf numFmtId="0" fontId="1" fillId="0" borderId="0" xfId="0" applyFont="1" applyAlignment="1">
      <alignment wrapText="1" indent="2"/>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3" xfId="0" applyFont="1" applyBorder="1" applyAlignment="1">
      <alignment wrapText="1" indent="2"/>
    </xf>
    <xf numFmtId="0" fontId="1" fillId="0" borderId="7" xfId="0" applyFont="1" applyBorder="1" applyAlignment="1">
      <alignment wrapText="1"/>
    </xf>
    <xf numFmtId="165" fontId="1" fillId="2" borderId="7" xfId="0" applyNumberFormat="1" applyFont="1" applyFill="1" applyBorder="1" applyAlignment="1">
      <alignment wrapText="1"/>
    </xf>
    <xf numFmtId="165" fontId="1" fillId="0" borderId="7" xfId="0" applyNumberFormat="1" applyFont="1" applyBorder="1" applyAlignment="1">
      <alignment wrapText="1"/>
    </xf>
    <xf numFmtId="169" fontId="1" fillId="2" borderId="0" xfId="0" applyNumberFormat="1" applyFont="1" applyFill="1" applyAlignment="1">
      <alignment wrapText="1"/>
    </xf>
    <xf numFmtId="169" fontId="1" fillId="0" borderId="0" xfId="0" applyNumberFormat="1" applyFont="1" applyAlignment="1">
      <alignment wrapText="1"/>
    </xf>
    <xf numFmtId="0" fontId="8" fillId="0" borderId="0" xfId="0" applyFont="1" applyAlignment="1">
      <alignment horizontal="left" wrapText="1"/>
    </xf>
    <xf numFmtId="0" fontId="7" fillId="2" borderId="0" xfId="0" applyFont="1" applyFill="1" applyAlignment="1">
      <alignment horizontal="center" wrapText="1"/>
    </xf>
    <xf numFmtId="0" fontId="7" fillId="0" borderId="0" xfId="0" applyFont="1" applyAlignment="1">
      <alignment horizontal="center" wrapText="1"/>
    </xf>
    <xf numFmtId="165" fontId="1" fillId="2" borderId="0" xfId="0" applyNumberFormat="1" applyFont="1" applyFill="1" applyAlignment="1">
      <alignment wrapText="1"/>
    </xf>
    <xf numFmtId="165" fontId="1" fillId="0" borderId="0" xfId="0" applyNumberFormat="1" applyFont="1" applyAlignment="1">
      <alignment wrapText="1"/>
    </xf>
    <xf numFmtId="0" fontId="1" fillId="0" borderId="4" xfId="0" applyFont="1" applyBorder="1" applyAlignment="1">
      <alignment wrapText="1" indent="2"/>
    </xf>
    <xf numFmtId="167" fontId="1" fillId="2" borderId="7" xfId="0" applyNumberFormat="1" applyFont="1" applyFill="1" applyBorder="1" applyAlignment="1">
      <alignment wrapText="1"/>
    </xf>
    <xf numFmtId="167" fontId="1" fillId="0" borderId="7" xfId="0" applyNumberFormat="1" applyFont="1" applyBorder="1" applyAlignment="1">
      <alignment wrapText="1"/>
    </xf>
    <xf numFmtId="0" fontId="1" fillId="2" borderId="0" xfId="0" applyFont="1" applyFill="1" applyAlignment="1">
      <alignment wrapText="1"/>
    </xf>
    <xf numFmtId="0" fontId="1" fillId="2" borderId="4" xfId="0" applyFont="1" applyFill="1" applyBorder="1" applyAlignment="1">
      <alignment wrapText="1"/>
    </xf>
    <xf numFmtId="0" fontId="1" fillId="0" borderId="8" xfId="0" applyFont="1" applyBorder="1" applyAlignment="1">
      <alignment wrapText="1"/>
    </xf>
    <xf numFmtId="0" fontId="1" fillId="2" borderId="8" xfId="0" applyFont="1" applyFill="1" applyBorder="1" applyAlignment="1">
      <alignment wrapText="1"/>
    </xf>
    <xf numFmtId="0" fontId="9" fillId="2" borderId="0" xfId="0" applyFont="1" applyFill="1" applyAlignment="1">
      <alignment wrapText="1"/>
    </xf>
    <xf numFmtId="0" fontId="10" fillId="0" borderId="8" xfId="0" applyFont="1" applyBorder="1" applyAlignment="1">
      <alignment wrapText="1" indent="8"/>
    </xf>
    <xf numFmtId="0" fontId="10" fillId="2" borderId="8" xfId="0" applyFont="1" applyFill="1" applyBorder="1" applyAlignment="1">
      <alignment wrapText="1"/>
    </xf>
    <xf numFmtId="0" fontId="10" fillId="0" borderId="8" xfId="0" applyFont="1" applyBorder="1" applyAlignment="1">
      <alignment wrapText="1"/>
    </xf>
    <xf numFmtId="0" fontId="7" fillId="0" borderId="0" xfId="0" applyFont="1" applyAlignment="1">
      <alignment horizontal="left" wrapText="1"/>
    </xf>
    <xf numFmtId="0" fontId="7" fillId="0" borderId="3" xfId="0" applyFont="1" applyBorder="1" applyAlignment="1">
      <alignment horizontal="left" wrapText="1"/>
    </xf>
    <xf numFmtId="0" fontId="1" fillId="0" borderId="4" xfId="0" applyFont="1" applyBorder="1" applyAlignment="1">
      <alignment horizontal="left" wrapText="1"/>
    </xf>
    <xf numFmtId="165" fontId="7" fillId="2" borderId="0" xfId="0" applyNumberFormat="1" applyFont="1" applyFill="1" applyAlignment="1">
      <alignment wrapText="1"/>
    </xf>
    <xf numFmtId="165" fontId="7" fillId="0" borderId="0" xfId="0" applyNumberFormat="1" applyFont="1" applyAlignment="1">
      <alignment wrapText="1"/>
    </xf>
    <xf numFmtId="168" fontId="8" fillId="2" borderId="0" xfId="0" applyNumberFormat="1" applyFont="1" applyFill="1" applyAlignment="1">
      <alignment wrapText="1"/>
    </xf>
    <xf numFmtId="168" fontId="8" fillId="0" borderId="0" xfId="0" applyNumberFormat="1" applyFont="1" applyAlignment="1">
      <alignment wrapText="1"/>
    </xf>
    <xf numFmtId="0" fontId="1" fillId="0" borderId="0" xfId="0" applyFont="1" applyAlignment="1">
      <alignment horizontal="left" wrapText="1" indent="2"/>
    </xf>
    <xf numFmtId="0" fontId="1" fillId="0" borderId="0" xfId="0" applyFont="1" applyAlignment="1">
      <alignment horizontal="left" wrapText="1" indent="4"/>
    </xf>
    <xf numFmtId="0" fontId="1" fillId="0" borderId="3" xfId="0" applyFont="1" applyBorder="1" applyAlignment="1">
      <alignment horizontal="left" wrapText="1" indent="4"/>
    </xf>
    <xf numFmtId="0" fontId="7" fillId="0" borderId="4" xfId="0" applyFont="1" applyBorder="1" applyAlignment="1">
      <alignment horizontal="left" wrapText="1"/>
    </xf>
    <xf numFmtId="165" fontId="7" fillId="2" borderId="4" xfId="0" applyNumberFormat="1" applyFont="1" applyFill="1" applyBorder="1" applyAlignment="1">
      <alignment wrapText="1"/>
    </xf>
    <xf numFmtId="165" fontId="7" fillId="0" borderId="4" xfId="0" applyNumberFormat="1" applyFont="1" applyBorder="1" applyAlignment="1">
      <alignment wrapText="1"/>
    </xf>
    <xf numFmtId="0" fontId="1" fillId="0" borderId="0" xfId="0" applyFont="1" applyAlignment="1">
      <alignment horizontal="left" wrapText="1" indent="3"/>
    </xf>
    <xf numFmtId="0" fontId="1" fillId="0" borderId="0" xfId="0" applyFont="1" applyAlignment="1">
      <alignment wrapText="1" indent="4"/>
    </xf>
    <xf numFmtId="0" fontId="1" fillId="0" borderId="3" xfId="0" applyFont="1" applyBorder="1" applyAlignment="1">
      <alignment wrapText="1" indent="4"/>
    </xf>
    <xf numFmtId="0" fontId="1" fillId="0" borderId="3" xfId="0" applyFont="1" applyBorder="1" applyAlignment="1">
      <alignment horizontal="left" wrapText="1" indent="2"/>
    </xf>
    <xf numFmtId="0" fontId="7" fillId="0" borderId="9" xfId="0" applyFont="1" applyBorder="1" applyAlignment="1">
      <alignment horizontal="left" wrapText="1"/>
    </xf>
    <xf numFmtId="170" fontId="1" fillId="2" borderId="10" xfId="0" applyNumberFormat="1" applyFont="1" applyFill="1" applyBorder="1" applyAlignment="1">
      <alignment wrapText="1"/>
    </xf>
    <xf numFmtId="170" fontId="1" fillId="0" borderId="10" xfId="0" applyNumberFormat="1" applyFont="1" applyBorder="1" applyAlignment="1">
      <alignment wrapText="1"/>
    </xf>
    <xf numFmtId="0" fontId="1" fillId="0" borderId="10" xfId="0" applyFont="1" applyBorder="1" applyAlignment="1">
      <alignment wrapText="1"/>
    </xf>
    <xf numFmtId="0" fontId="7" fillId="0" borderId="11" xfId="0" applyFont="1" applyBorder="1" applyAlignment="1">
      <alignment horizontal="left" wrapText="1"/>
    </xf>
    <xf numFmtId="170" fontId="1" fillId="2" borderId="12" xfId="0" applyNumberFormat="1" applyFont="1" applyFill="1" applyBorder="1" applyAlignment="1">
      <alignment wrapText="1"/>
    </xf>
    <xf numFmtId="170" fontId="1" fillId="0" borderId="12" xfId="0" applyNumberFormat="1" applyFont="1" applyBorder="1" applyAlignment="1">
      <alignment wrapText="1"/>
    </xf>
    <xf numFmtId="0" fontId="7" fillId="2" borderId="4" xfId="0" applyFont="1" applyFill="1" applyBorder="1" applyAlignment="1">
      <alignment wrapText="1"/>
    </xf>
    <xf numFmtId="0" fontId="7" fillId="0" borderId="4" xfId="0" applyFont="1" applyBorder="1" applyAlignment="1">
      <alignment wrapText="1"/>
    </xf>
    <xf numFmtId="0" fontId="7" fillId="2" borderId="0" xfId="0" applyFont="1" applyFill="1" applyAlignment="1">
      <alignment wrapText="1"/>
    </xf>
    <xf numFmtId="0" fontId="1" fillId="2" borderId="12" xfId="0" applyFont="1" applyFill="1" applyBorder="1" applyAlignment="1">
      <alignment wrapText="1"/>
    </xf>
    <xf numFmtId="0" fontId="1" fillId="0" borderId="10" xfId="0" applyFont="1" applyBorder="1" applyAlignment="1">
      <alignment horizontal="left" wrapText="1"/>
    </xf>
    <xf numFmtId="0" fontId="1" fillId="2" borderId="10" xfId="0" applyFont="1" applyFill="1" applyBorder="1" applyAlignment="1">
      <alignment wrapText="1"/>
    </xf>
    <xf numFmtId="165" fontId="1" fillId="2" borderId="3" xfId="0" applyNumberFormat="1" applyFont="1" applyFill="1" applyBorder="1" applyAlignment="1">
      <alignment wrapText="1"/>
    </xf>
    <xf numFmtId="0" fontId="7" fillId="0" borderId="4" xfId="0" applyFont="1" applyBorder="1" applyAlignment="1">
      <alignment horizontal="left" wrapText="1" indent="2"/>
    </xf>
    <xf numFmtId="167" fontId="7" fillId="2" borderId="4" xfId="0" applyNumberFormat="1" applyFont="1" applyFill="1" applyBorder="1" applyAlignment="1">
      <alignment wrapText="1"/>
    </xf>
    <xf numFmtId="167" fontId="7" fillId="0" borderId="4" xfId="0" applyNumberFormat="1" applyFont="1" applyBorder="1" applyAlignment="1">
      <alignment wrapText="1"/>
    </xf>
    <xf numFmtId="0" fontId="11" fillId="0" borderId="0" xfId="0" applyFont="1" applyAlignment="1">
      <alignment horizontal="center" wrapText="1"/>
    </xf>
    <xf numFmtId="171" fontId="1" fillId="0" borderId="0" xfId="0" applyNumberFormat="1" applyFont="1" applyAlignment="1">
      <alignment wrapText="1"/>
    </xf>
    <xf numFmtId="172" fontId="1" fillId="0" borderId="0" xfId="0" applyNumberFormat="1" applyFont="1" applyAlignment="1">
      <alignment wrapText="1"/>
    </xf>
    <xf numFmtId="0" fontId="12" fillId="0" borderId="0" xfId="6" applyAlignment="1">
      <alignment wrapText="1"/>
    </xf>
    <xf numFmtId="0" fontId="12" fillId="0" borderId="0" xfId="6"/>
    <xf numFmtId="0" fontId="1" fillId="0" borderId="0" xfId="0" applyFont="1" applyAlignment="1">
      <alignment horizontal="center" wrapText="1"/>
    </xf>
    <xf numFmtId="0" fontId="0" fillId="0" borderId="0" xfId="0"/>
    <xf numFmtId="0" fontId="6" fillId="0" borderId="0" xfId="0" applyFont="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wrapText="1"/>
    </xf>
    <xf numFmtId="0" fontId="1" fillId="0" borderId="2" xfId="0" applyFont="1" applyBorder="1" applyAlignment="1">
      <alignment vertical="top" wrapText="1"/>
    </xf>
    <xf numFmtId="0" fontId="8" fillId="0" borderId="0" xfId="0" applyFont="1" applyAlignment="1">
      <alignment horizontal="left" wrapText="1"/>
    </xf>
    <xf numFmtId="0" fontId="1" fillId="0" borderId="0" xfId="1">
      <alignment wrapText="1"/>
    </xf>
    <xf numFmtId="0" fontId="1" fillId="0" borderId="0" xfId="0" applyFont="1" applyAlignment="1">
      <alignment horizontal="left" wrapText="1"/>
    </xf>
  </cellXfs>
  <cellStyles count="7">
    <cellStyle name="Heading 1" xfId="3" xr:uid="{00000000-0005-0000-0000-000003000000}"/>
    <cellStyle name="Heading 2" xfId="4" xr:uid="{00000000-0005-0000-0000-000004000000}"/>
    <cellStyle name="Heading 3" xfId="5" xr:uid="{00000000-0005-0000-0000-000005000000}"/>
    <cellStyle name="Hyperlink" xfId="6" builtinId="8"/>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790575</xdr:colOff>
      <xdr:row>2</xdr:row>
      <xdr:rowOff>104420</xdr:rowOff>
    </xdr:from>
    <xdr:ext cx="5755464" cy="1868055"/>
    <xdr:pic>
      <xdr:nvPicPr>
        <xdr:cNvPr id="2" name="LiveRamp Logo Black.jpeg.jpg" descr="LiveRamp Logo Black.jpeg.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575" y="485420"/>
          <a:ext cx="5755464" cy="186805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50000</xdr:colOff>
      <xdr:row>1</xdr:row>
      <xdr:rowOff>-457678</xdr:rowOff>
    </xdr:from>
    <xdr:ext cx="1255737" cy="407678"/>
    <xdr:pic>
      <xdr:nvPicPr>
        <xdr:cNvPr id="2" name="LiveRamp Logo Black.jpeg.jpg" descr="LiveRamp Logo Black.jpeg.jp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255737" cy="40767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tabSelected="1" showRuler="0" zoomScale="90" zoomScaleNormal="90" workbookViewId="0"/>
  </sheetViews>
  <sheetFormatPr baseColWidth="10" defaultColWidth="13.1640625" defaultRowHeight="13" x14ac:dyDescent="0.15"/>
  <cols>
    <col min="1" max="2" width="19.1640625" customWidth="1"/>
    <col min="3" max="5" width="16.1640625" customWidth="1"/>
  </cols>
  <sheetData>
    <row r="1" spans="1:6" ht="15" customHeight="1" x14ac:dyDescent="0.15"/>
    <row r="2" spans="1:6" ht="15" customHeight="1" x14ac:dyDescent="0.15"/>
    <row r="3" spans="1:6" ht="15" customHeight="1" x14ac:dyDescent="0.15"/>
    <row r="4" spans="1:6" ht="145.75" customHeight="1" x14ac:dyDescent="0.15">
      <c r="A4" s="93"/>
      <c r="B4" s="94"/>
      <c r="C4" s="94"/>
      <c r="D4" s="94"/>
      <c r="E4" s="94"/>
      <c r="F4" s="94"/>
    </row>
    <row r="5" spans="1:6" ht="15" customHeight="1" x14ac:dyDescent="0.15"/>
    <row r="6" spans="1:6" ht="15" customHeight="1" x14ac:dyDescent="0.2">
      <c r="B6" s="96" t="s">
        <v>0</v>
      </c>
      <c r="C6" s="97"/>
      <c r="D6" s="97"/>
      <c r="E6" s="98"/>
      <c r="F6" s="4"/>
    </row>
    <row r="7" spans="1:6" ht="15" customHeight="1" x14ac:dyDescent="0.2">
      <c r="B7" s="5"/>
      <c r="C7" s="95" t="s">
        <v>1</v>
      </c>
      <c r="D7" s="94"/>
      <c r="F7" s="5"/>
    </row>
    <row r="8" spans="1:6" ht="15" customHeight="1" x14ac:dyDescent="0.15">
      <c r="B8" s="5"/>
      <c r="F8" s="5"/>
    </row>
    <row r="9" spans="1:6" ht="77.5" customHeight="1" x14ac:dyDescent="0.15">
      <c r="B9" s="100" t="s">
        <v>2</v>
      </c>
      <c r="C9" s="94"/>
      <c r="D9" s="94"/>
      <c r="E9" s="94"/>
      <c r="F9" s="5"/>
    </row>
    <row r="10" spans="1:6" ht="15" customHeight="1" x14ac:dyDescent="0.15">
      <c r="B10" s="6"/>
      <c r="C10" s="6"/>
      <c r="D10" s="6"/>
      <c r="E10" s="6"/>
    </row>
    <row r="11" spans="1:6" ht="15" customHeight="1" x14ac:dyDescent="0.15">
      <c r="B11" s="99" t="s">
        <v>3</v>
      </c>
      <c r="C11" s="94"/>
      <c r="D11" s="94"/>
      <c r="E11" s="94"/>
    </row>
    <row r="12" spans="1:6" ht="15" customHeight="1" x14ac:dyDescent="0.15">
      <c r="B12" s="91" t="s">
        <v>4</v>
      </c>
      <c r="C12" s="92"/>
      <c r="D12" s="92"/>
      <c r="E12" s="92"/>
    </row>
    <row r="13" spans="1:6" ht="15" customHeight="1" x14ac:dyDescent="0.15">
      <c r="B13" s="91" t="s">
        <v>5</v>
      </c>
      <c r="C13" s="92"/>
      <c r="D13" s="92"/>
      <c r="E13" s="92"/>
    </row>
    <row r="14" spans="1:6" ht="15" customHeight="1" x14ac:dyDescent="0.15">
      <c r="B14" s="91" t="s">
        <v>6</v>
      </c>
      <c r="C14" s="92"/>
      <c r="D14" s="92"/>
      <c r="E14" s="92"/>
    </row>
    <row r="15" spans="1:6" ht="15" customHeight="1" x14ac:dyDescent="0.15">
      <c r="B15" s="91" t="s">
        <v>7</v>
      </c>
      <c r="C15" s="92"/>
      <c r="D15" s="92"/>
      <c r="E15" s="92"/>
    </row>
    <row r="16" spans="1:6" ht="15" customHeight="1" x14ac:dyDescent="0.15">
      <c r="B16" s="91" t="s">
        <v>8</v>
      </c>
      <c r="C16" s="92"/>
      <c r="D16" s="92"/>
      <c r="E16" s="92"/>
    </row>
    <row r="17" spans="2:5" ht="15" customHeight="1" x14ac:dyDescent="0.15">
      <c r="B17" s="91" t="s">
        <v>9</v>
      </c>
      <c r="C17" s="92"/>
      <c r="D17" s="92"/>
      <c r="E17" s="92"/>
    </row>
    <row r="18" spans="2:5" ht="15" customHeight="1" x14ac:dyDescent="0.15">
      <c r="B18" s="91" t="s">
        <v>10</v>
      </c>
      <c r="C18" s="92"/>
      <c r="D18" s="92"/>
      <c r="E18" s="92"/>
    </row>
    <row r="19" spans="2:5" ht="15" customHeight="1" x14ac:dyDescent="0.15"/>
    <row r="20" spans="2:5" ht="15" customHeight="1" x14ac:dyDescent="0.15"/>
    <row r="21" spans="2:5" ht="15" customHeight="1" x14ac:dyDescent="0.15"/>
    <row r="22" spans="2:5" ht="15" customHeight="1" x14ac:dyDescent="0.15"/>
    <row r="23" spans="2:5" ht="15" customHeight="1" x14ac:dyDescent="0.15"/>
    <row r="24" spans="2:5" ht="15" customHeight="1" x14ac:dyDescent="0.15"/>
    <row r="25" spans="2:5" ht="15" customHeight="1" x14ac:dyDescent="0.15"/>
  </sheetData>
  <mergeCells count="12">
    <mergeCell ref="A4:F4"/>
    <mergeCell ref="C7:D7"/>
    <mergeCell ref="B6:E6"/>
    <mergeCell ref="B12:E12"/>
    <mergeCell ref="B11:E11"/>
    <mergeCell ref="B9:E9"/>
    <mergeCell ref="B13:E13"/>
    <mergeCell ref="B14:E14"/>
    <mergeCell ref="B15:E15"/>
    <mergeCell ref="B16:E16"/>
    <mergeCell ref="B18:E18"/>
    <mergeCell ref="B17:E17"/>
  </mergeCells>
  <hyperlinks>
    <hyperlink ref="B12:E12" location="'Inc Stmt GAAP &amp; NG'!A1" display="Inc Stmt, GAAP &amp; NG" xr:uid="{535E2E6C-7654-4967-A81E-A0C0E05EC908}"/>
    <hyperlink ref="B13:E13" location="'GAAP to Non-GAAP Inc Stmt Trend'!A1" display="GAAP to Non-GAAP Inc Stmt Trended" xr:uid="{3C4EFBC1-18F0-4333-96F6-463190BCFE28}"/>
    <hyperlink ref="B14:E14" location="'EBITDA Trended'!A1" display="EBITDA Trended" xr:uid="{6A57C400-AA60-4562-B24D-34EC44F88D1A}"/>
    <hyperlink ref="B15:E15" location="'Revenue &amp; Customer Detail'!A1" display="Revenue &amp; Customer Detail Trended" xr:uid="{D3C181F1-A9A9-4A0D-B8B6-A53BA503242C}"/>
    <hyperlink ref="B16:E16" location="'EPS  Trended'!A1" display="EPS Trended" xr:uid="{888FE5F6-6A07-4FC3-809C-20E745AB8FA3}"/>
    <hyperlink ref="B17:E17" location="'Cash Flow Trended'!A1" display="Cash Flow Trended" xr:uid="{31DB84C6-D8E5-4DBE-9E84-D608E49C76CB}"/>
    <hyperlink ref="B18:E18" location="'Balance Sheet Trended'!A1" display="Balance Sheet Trended" xr:uid="{54E33973-91B9-413D-8669-830E2A3F962A}"/>
  </hyperlinks>
  <pageMargins left="0.25" right="0.25" top="0.75" bottom="0.75" header="0.3" footer="0.3"/>
  <pageSetup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71"/>
  <sheetViews>
    <sheetView zoomScale="90" zoomScaleNormal="90" workbookViewId="0">
      <pane xSplit="1" ySplit="2" topLeftCell="T3"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42.5" customWidth="1"/>
    <col min="2" max="16" width="11.1640625" hidden="1" customWidth="1" outlineLevel="1"/>
    <col min="17" max="31" width="13.5" hidden="1" customWidth="1" outlineLevel="1"/>
    <col min="32" max="32" width="13.5" customWidth="1" collapsed="1"/>
    <col min="33" max="45" width="13.5" customWidth="1"/>
  </cols>
  <sheetData>
    <row r="1" spans="1:45" ht="34.25" customHeight="1" x14ac:dyDescent="0.15">
      <c r="A1" s="7"/>
    </row>
    <row r="2" spans="1:45" ht="16.75" customHeight="1" x14ac:dyDescent="0.15">
      <c r="A2" s="8" t="s">
        <v>11</v>
      </c>
    </row>
    <row r="3" spans="1:45" ht="16.75" customHeight="1" x14ac:dyDescent="0.15">
      <c r="A3" s="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45" ht="16.7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row>
    <row r="5" spans="1:45" ht="16.75" customHeight="1" x14ac:dyDescent="0.15">
      <c r="A5" s="7" t="s">
        <v>57</v>
      </c>
      <c r="B5" s="11">
        <v>174760000</v>
      </c>
      <c r="C5" s="12">
        <v>46757000</v>
      </c>
      <c r="D5" s="12">
        <v>54013000</v>
      </c>
      <c r="E5" s="12">
        <v>59121000</v>
      </c>
      <c r="F5" s="12">
        <v>60210000</v>
      </c>
      <c r="G5" s="11">
        <v>220101000</v>
      </c>
      <c r="H5" s="12">
        <v>62471000</v>
      </c>
      <c r="I5" s="12">
        <v>64812000</v>
      </c>
      <c r="J5" s="12">
        <v>80021000</v>
      </c>
      <c r="K5" s="12">
        <v>78316000</v>
      </c>
      <c r="L5" s="11">
        <v>285620000</v>
      </c>
      <c r="M5" s="12">
        <v>82511000</v>
      </c>
      <c r="N5" s="12">
        <v>90143000</v>
      </c>
      <c r="O5" s="12">
        <v>102217000</v>
      </c>
      <c r="P5" s="12">
        <v>105701000</v>
      </c>
      <c r="Q5" s="11">
        <f>SUM(M5:P5)</f>
        <v>380572000</v>
      </c>
      <c r="R5" s="12">
        <v>99437000</v>
      </c>
      <c r="S5" s="12">
        <v>104661000</v>
      </c>
      <c r="T5" s="12">
        <v>119753000</v>
      </c>
      <c r="U5" s="12">
        <v>119175000</v>
      </c>
      <c r="V5" s="11">
        <f>SUM(R5:U5)</f>
        <v>443026000</v>
      </c>
      <c r="W5" s="12">
        <v>119038000</v>
      </c>
      <c r="X5" s="12">
        <v>127290000</v>
      </c>
      <c r="Y5" s="13">
        <v>140604000</v>
      </c>
      <c r="Z5" s="13">
        <v>141725000</v>
      </c>
      <c r="AA5" s="14">
        <f>SUM(W5:Z5)</f>
        <v>528657000</v>
      </c>
      <c r="AB5" s="13">
        <v>142243000</v>
      </c>
      <c r="AC5" s="13">
        <v>147099000</v>
      </c>
      <c r="AD5" s="13">
        <v>158615000</v>
      </c>
      <c r="AE5" s="13">
        <v>148626000</v>
      </c>
      <c r="AF5" s="14">
        <f>SUM(AB5:AE5)</f>
        <v>596583000</v>
      </c>
      <c r="AG5" s="13">
        <v>154069000</v>
      </c>
      <c r="AH5" s="13">
        <v>159871000</v>
      </c>
      <c r="AI5" s="13">
        <v>173869000</v>
      </c>
      <c r="AJ5" s="13">
        <v>171852000</v>
      </c>
      <c r="AK5" s="14">
        <f>SUM(AG5:AJ5)</f>
        <v>659661000</v>
      </c>
      <c r="AL5" s="13">
        <v>175961000</v>
      </c>
      <c r="AM5" s="13">
        <v>185483000</v>
      </c>
      <c r="AN5" s="13">
        <v>195412000</v>
      </c>
      <c r="AO5" s="13">
        <v>188724000</v>
      </c>
      <c r="AP5" s="14">
        <f>SUM(AL5:AO5)</f>
        <v>745580000</v>
      </c>
      <c r="AQ5" s="13">
        <v>194822000</v>
      </c>
      <c r="AR5" s="13">
        <v>199829000</v>
      </c>
      <c r="AS5" s="13">
        <v>212197000</v>
      </c>
    </row>
    <row r="6" spans="1:45" ht="16.75" customHeight="1" x14ac:dyDescent="0.15">
      <c r="B6" s="46"/>
      <c r="G6" s="46"/>
      <c r="L6" s="46"/>
      <c r="Q6" s="46"/>
      <c r="V6" s="46"/>
      <c r="AA6" s="46"/>
      <c r="AF6" s="46"/>
      <c r="AK6" s="46"/>
      <c r="AP6" s="46"/>
    </row>
    <row r="7" spans="1:45" ht="16.75" customHeight="1" x14ac:dyDescent="0.15">
      <c r="A7" s="15" t="s">
        <v>58</v>
      </c>
      <c r="B7" s="16">
        <v>99976000</v>
      </c>
      <c r="C7" s="17">
        <v>24061000</v>
      </c>
      <c r="D7" s="17">
        <v>24009000</v>
      </c>
      <c r="E7" s="17">
        <v>24526000</v>
      </c>
      <c r="F7" s="17">
        <v>23800000</v>
      </c>
      <c r="G7" s="16">
        <v>96396000</v>
      </c>
      <c r="H7" s="17">
        <v>23654000</v>
      </c>
      <c r="I7" s="17">
        <v>24466000</v>
      </c>
      <c r="J7" s="17">
        <v>34838000</v>
      </c>
      <c r="K7" s="17">
        <v>37760000</v>
      </c>
      <c r="L7" s="16">
        <v>120718000</v>
      </c>
      <c r="M7" s="17">
        <v>36426000</v>
      </c>
      <c r="N7" s="17">
        <v>41460000</v>
      </c>
      <c r="O7" s="17">
        <v>37966000</v>
      </c>
      <c r="P7" s="17">
        <v>36852000</v>
      </c>
      <c r="Q7" s="16">
        <f>SUM(M7:P7)</f>
        <v>152704000</v>
      </c>
      <c r="R7" s="17">
        <v>34465000</v>
      </c>
      <c r="S7" s="17">
        <v>34897000</v>
      </c>
      <c r="T7" s="17">
        <v>37085000</v>
      </c>
      <c r="U7" s="17">
        <v>37557000</v>
      </c>
      <c r="V7" s="16">
        <f>SUM(R7:U7)</f>
        <v>144004000</v>
      </c>
      <c r="W7" s="17">
        <v>34315000</v>
      </c>
      <c r="X7" s="17">
        <v>35079000</v>
      </c>
      <c r="Y7" s="18">
        <v>38557000</v>
      </c>
      <c r="Z7" s="18">
        <v>39476000</v>
      </c>
      <c r="AA7" s="19">
        <f>SUM(W7:Z7)</f>
        <v>147427000</v>
      </c>
      <c r="AB7" s="18">
        <v>41021000</v>
      </c>
      <c r="AC7" s="18">
        <v>42304000</v>
      </c>
      <c r="AD7" s="18">
        <v>43287000</v>
      </c>
      <c r="AE7" s="18">
        <v>43472000</v>
      </c>
      <c r="AF7" s="19">
        <f>SUM(AB7:AE7)</f>
        <v>170084000</v>
      </c>
      <c r="AG7" s="18">
        <v>45621000</v>
      </c>
      <c r="AH7" s="18">
        <v>41212000</v>
      </c>
      <c r="AI7" s="18">
        <v>44934000</v>
      </c>
      <c r="AJ7" s="18">
        <v>47722000</v>
      </c>
      <c r="AK7" s="19">
        <f>SUM(AG7:AJ7)</f>
        <v>179489000</v>
      </c>
      <c r="AL7" s="18">
        <v>51749000</v>
      </c>
      <c r="AM7" s="18">
        <v>51234000</v>
      </c>
      <c r="AN7" s="18">
        <v>54998000</v>
      </c>
      <c r="AO7" s="18">
        <v>57929000</v>
      </c>
      <c r="AP7" s="19">
        <f>SUM(AL7:AO7)</f>
        <v>215910000</v>
      </c>
      <c r="AQ7" s="20">
        <v>58319000</v>
      </c>
      <c r="AR7" s="18">
        <v>59594000</v>
      </c>
      <c r="AS7" s="18">
        <v>59656000</v>
      </c>
    </row>
    <row r="8" spans="1:45" ht="16.75" customHeight="1" x14ac:dyDescent="0.15">
      <c r="A8" s="21" t="s">
        <v>59</v>
      </c>
      <c r="B8" s="22">
        <f t="shared" ref="B8:AS8" si="0">+B5-B7</f>
        <v>74784000</v>
      </c>
      <c r="C8" s="23">
        <f t="shared" si="0"/>
        <v>22696000</v>
      </c>
      <c r="D8" s="23">
        <f t="shared" si="0"/>
        <v>30004000</v>
      </c>
      <c r="E8" s="23">
        <f t="shared" si="0"/>
        <v>34595000</v>
      </c>
      <c r="F8" s="23">
        <f t="shared" si="0"/>
        <v>36410000</v>
      </c>
      <c r="G8" s="22">
        <f t="shared" si="0"/>
        <v>123705000</v>
      </c>
      <c r="H8" s="23">
        <f t="shared" si="0"/>
        <v>38817000</v>
      </c>
      <c r="I8" s="23">
        <f t="shared" si="0"/>
        <v>40346000</v>
      </c>
      <c r="J8" s="23">
        <f t="shared" si="0"/>
        <v>45183000</v>
      </c>
      <c r="K8" s="23">
        <f t="shared" si="0"/>
        <v>40556000</v>
      </c>
      <c r="L8" s="22">
        <f t="shared" si="0"/>
        <v>164902000</v>
      </c>
      <c r="M8" s="23">
        <f t="shared" si="0"/>
        <v>46085000</v>
      </c>
      <c r="N8" s="23">
        <f t="shared" si="0"/>
        <v>48683000</v>
      </c>
      <c r="O8" s="23">
        <f t="shared" si="0"/>
        <v>64251000</v>
      </c>
      <c r="P8" s="23">
        <f t="shared" si="0"/>
        <v>68849000</v>
      </c>
      <c r="Q8" s="22">
        <f t="shared" si="0"/>
        <v>227868000</v>
      </c>
      <c r="R8" s="23">
        <f t="shared" si="0"/>
        <v>64972000</v>
      </c>
      <c r="S8" s="23">
        <f t="shared" si="0"/>
        <v>69764000</v>
      </c>
      <c r="T8" s="23">
        <f t="shared" si="0"/>
        <v>82668000</v>
      </c>
      <c r="U8" s="23">
        <f t="shared" si="0"/>
        <v>81618000</v>
      </c>
      <c r="V8" s="22">
        <f t="shared" si="0"/>
        <v>299022000</v>
      </c>
      <c r="W8" s="23">
        <f t="shared" si="0"/>
        <v>84723000</v>
      </c>
      <c r="X8" s="23">
        <f t="shared" si="0"/>
        <v>92211000</v>
      </c>
      <c r="Y8" s="24">
        <f t="shared" si="0"/>
        <v>102047000</v>
      </c>
      <c r="Z8" s="24">
        <f t="shared" si="0"/>
        <v>102249000</v>
      </c>
      <c r="AA8" s="25">
        <f t="shared" si="0"/>
        <v>381230000</v>
      </c>
      <c r="AB8" s="24">
        <f t="shared" si="0"/>
        <v>101222000</v>
      </c>
      <c r="AC8" s="24">
        <f t="shared" si="0"/>
        <v>104795000</v>
      </c>
      <c r="AD8" s="24">
        <f t="shared" si="0"/>
        <v>115328000</v>
      </c>
      <c r="AE8" s="24">
        <f t="shared" si="0"/>
        <v>105154000</v>
      </c>
      <c r="AF8" s="25">
        <f t="shared" si="0"/>
        <v>426499000</v>
      </c>
      <c r="AG8" s="24">
        <f t="shared" si="0"/>
        <v>108448000</v>
      </c>
      <c r="AH8" s="24">
        <f t="shared" si="0"/>
        <v>118659000</v>
      </c>
      <c r="AI8" s="24">
        <f t="shared" si="0"/>
        <v>128935000</v>
      </c>
      <c r="AJ8" s="24">
        <f t="shared" si="0"/>
        <v>124130000</v>
      </c>
      <c r="AK8" s="25">
        <f t="shared" si="0"/>
        <v>480172000</v>
      </c>
      <c r="AL8" s="24">
        <f t="shared" si="0"/>
        <v>124212000</v>
      </c>
      <c r="AM8" s="24">
        <f t="shared" si="0"/>
        <v>134249000</v>
      </c>
      <c r="AN8" s="24">
        <f t="shared" si="0"/>
        <v>140414000</v>
      </c>
      <c r="AO8" s="24">
        <f t="shared" si="0"/>
        <v>130795000</v>
      </c>
      <c r="AP8" s="25">
        <f t="shared" si="0"/>
        <v>529670000</v>
      </c>
      <c r="AQ8" s="24">
        <f t="shared" si="0"/>
        <v>136503000</v>
      </c>
      <c r="AR8" s="24">
        <f t="shared" si="0"/>
        <v>140235000</v>
      </c>
      <c r="AS8" s="24">
        <f t="shared" si="0"/>
        <v>152541000</v>
      </c>
    </row>
    <row r="9" spans="1:45" ht="16.75" customHeight="1" x14ac:dyDescent="0.15">
      <c r="A9" s="26" t="s">
        <v>60</v>
      </c>
      <c r="B9" s="27">
        <f t="shared" ref="B9:AS9" si="1">+B8/B5</f>
        <v>0.42792401007095443</v>
      </c>
      <c r="C9" s="28">
        <f t="shared" si="1"/>
        <v>0.48540325512757448</v>
      </c>
      <c r="D9" s="28">
        <f t="shared" si="1"/>
        <v>0.55549589913539332</v>
      </c>
      <c r="E9" s="28">
        <f t="shared" si="1"/>
        <v>0.58515586678168496</v>
      </c>
      <c r="F9" s="28">
        <f t="shared" si="1"/>
        <v>0.6047168244477662</v>
      </c>
      <c r="G9" s="27">
        <f t="shared" si="1"/>
        <v>0.56203742827156622</v>
      </c>
      <c r="H9" s="28">
        <f t="shared" si="1"/>
        <v>0.6213603111843895</v>
      </c>
      <c r="I9" s="28">
        <f t="shared" si="1"/>
        <v>0.62250817749799425</v>
      </c>
      <c r="J9" s="28">
        <f t="shared" si="1"/>
        <v>0.56463928218842552</v>
      </c>
      <c r="K9" s="28">
        <f t="shared" si="1"/>
        <v>0.51785075846570305</v>
      </c>
      <c r="L9" s="27">
        <f t="shared" si="1"/>
        <v>0.57734752468314543</v>
      </c>
      <c r="M9" s="28">
        <f t="shared" si="1"/>
        <v>0.55853158972743033</v>
      </c>
      <c r="N9" s="28">
        <f t="shared" si="1"/>
        <v>0.54006412034212303</v>
      </c>
      <c r="O9" s="28">
        <f t="shared" si="1"/>
        <v>0.62857450326266673</v>
      </c>
      <c r="P9" s="28">
        <f t="shared" si="1"/>
        <v>0.65135618395284811</v>
      </c>
      <c r="Q9" s="27">
        <f t="shared" si="1"/>
        <v>0.59875135322619633</v>
      </c>
      <c r="R9" s="28">
        <f t="shared" si="1"/>
        <v>0.65339863431117184</v>
      </c>
      <c r="S9" s="28">
        <f t="shared" si="1"/>
        <v>0.66657112009248909</v>
      </c>
      <c r="T9" s="28">
        <f t="shared" si="1"/>
        <v>0.69032091054086331</v>
      </c>
      <c r="U9" s="28">
        <f t="shared" si="1"/>
        <v>0.68485840151038391</v>
      </c>
      <c r="V9" s="27">
        <f t="shared" si="1"/>
        <v>0.6749536144605508</v>
      </c>
      <c r="W9" s="28">
        <f t="shared" si="1"/>
        <v>0.71173070784119352</v>
      </c>
      <c r="X9" s="28">
        <f t="shared" si="1"/>
        <v>0.7244166863068584</v>
      </c>
      <c r="Y9" s="28">
        <f t="shared" si="1"/>
        <v>0.72577593809564456</v>
      </c>
      <c r="Z9" s="28">
        <f t="shared" si="1"/>
        <v>0.7214605750573293</v>
      </c>
      <c r="AA9" s="27">
        <f t="shared" si="1"/>
        <v>0.72112920097530153</v>
      </c>
      <c r="AB9" s="28">
        <f t="shared" si="1"/>
        <v>0.71161322525537285</v>
      </c>
      <c r="AC9" s="28">
        <f t="shared" si="1"/>
        <v>0.71241136921393078</v>
      </c>
      <c r="AD9" s="28">
        <f t="shared" si="1"/>
        <v>0.72709390662925955</v>
      </c>
      <c r="AE9" s="28">
        <f t="shared" si="1"/>
        <v>0.70750743476915212</v>
      </c>
      <c r="AF9" s="27">
        <f t="shared" si="1"/>
        <v>0.71490303947648526</v>
      </c>
      <c r="AG9" s="28">
        <f t="shared" si="1"/>
        <v>0.70389241184144768</v>
      </c>
      <c r="AH9" s="28">
        <f t="shared" si="1"/>
        <v>0.74221716258733605</v>
      </c>
      <c r="AI9" s="28">
        <f t="shared" si="1"/>
        <v>0.74156405109594004</v>
      </c>
      <c r="AJ9" s="28">
        <f t="shared" si="1"/>
        <v>0.72230756697623533</v>
      </c>
      <c r="AK9" s="27">
        <f t="shared" si="1"/>
        <v>0.72790721294725624</v>
      </c>
      <c r="AL9" s="28">
        <f t="shared" si="1"/>
        <v>0.70590642244588286</v>
      </c>
      <c r="AM9" s="28">
        <f t="shared" si="1"/>
        <v>0.72378061601332733</v>
      </c>
      <c r="AN9" s="28">
        <f t="shared" si="1"/>
        <v>0.71855362004380485</v>
      </c>
      <c r="AO9" s="28">
        <f t="shared" si="1"/>
        <v>0.69304910875140413</v>
      </c>
      <c r="AP9" s="27">
        <f t="shared" si="1"/>
        <v>0.71041336945733524</v>
      </c>
      <c r="AQ9" s="28">
        <f t="shared" si="1"/>
        <v>0.70065495683239054</v>
      </c>
      <c r="AR9" s="28">
        <f t="shared" si="1"/>
        <v>0.70177501764008232</v>
      </c>
      <c r="AS9" s="28">
        <f t="shared" si="1"/>
        <v>0.71886501694180405</v>
      </c>
    </row>
    <row r="10" spans="1:45" ht="16.75" customHeight="1" x14ac:dyDescent="0.15">
      <c r="B10" s="46"/>
      <c r="G10" s="46"/>
      <c r="L10" s="46"/>
      <c r="Q10" s="46"/>
      <c r="V10" s="46"/>
      <c r="AA10" s="46"/>
      <c r="AF10" s="46"/>
      <c r="AK10" s="46"/>
      <c r="AP10" s="46"/>
    </row>
    <row r="11" spans="1:45" ht="16.75" customHeight="1" x14ac:dyDescent="0.15">
      <c r="A11" s="1" t="s">
        <v>61</v>
      </c>
      <c r="B11" s="46"/>
      <c r="G11" s="46"/>
      <c r="L11" s="46"/>
      <c r="Q11" s="46"/>
      <c r="V11" s="46"/>
      <c r="AA11" s="46"/>
      <c r="AF11" s="46"/>
      <c r="AK11" s="46"/>
      <c r="AP11" s="46"/>
    </row>
    <row r="12" spans="1:45" ht="16.75" customHeight="1" x14ac:dyDescent="0.15">
      <c r="A12" s="29" t="s">
        <v>62</v>
      </c>
      <c r="B12" s="30">
        <v>49367000</v>
      </c>
      <c r="C12" s="31">
        <v>14840000</v>
      </c>
      <c r="D12" s="31">
        <v>15599000</v>
      </c>
      <c r="E12" s="31">
        <v>14311000</v>
      </c>
      <c r="F12" s="31">
        <v>15963000</v>
      </c>
      <c r="G12" s="30">
        <v>60713000</v>
      </c>
      <c r="H12" s="31">
        <v>16970000</v>
      </c>
      <c r="I12" s="31">
        <v>16940000</v>
      </c>
      <c r="J12" s="31">
        <v>20469000</v>
      </c>
      <c r="K12" s="31">
        <v>31318000</v>
      </c>
      <c r="L12" s="30">
        <v>85697000</v>
      </c>
      <c r="M12" s="31">
        <v>23722000</v>
      </c>
      <c r="N12" s="31">
        <v>26445000</v>
      </c>
      <c r="O12" s="31">
        <v>27403000</v>
      </c>
      <c r="P12" s="31">
        <v>28411000</v>
      </c>
      <c r="Q12" s="30">
        <f>SUM(M12:P12)</f>
        <v>105981000</v>
      </c>
      <c r="R12" s="31">
        <v>26989000</v>
      </c>
      <c r="S12" s="31">
        <v>31035000</v>
      </c>
      <c r="T12" s="31">
        <v>30608000</v>
      </c>
      <c r="U12" s="31">
        <v>46479000</v>
      </c>
      <c r="V12" s="30">
        <f>SUM(R12:U12)</f>
        <v>135111000</v>
      </c>
      <c r="W12" s="31">
        <v>34776000</v>
      </c>
      <c r="X12" s="31">
        <v>35788000</v>
      </c>
      <c r="Y12" s="31">
        <v>41870000</v>
      </c>
      <c r="Z12" s="31">
        <v>45501000</v>
      </c>
      <c r="AA12" s="30">
        <f>SUM(W12:Z12)</f>
        <v>157935000</v>
      </c>
      <c r="AB12" s="31">
        <v>47661000</v>
      </c>
      <c r="AC12" s="31">
        <v>46139000</v>
      </c>
      <c r="AD12" s="31">
        <v>43175000</v>
      </c>
      <c r="AE12" s="31">
        <v>52220000</v>
      </c>
      <c r="AF12" s="30">
        <f>SUM(AB12:AE12)</f>
        <v>189195000</v>
      </c>
      <c r="AG12" s="31">
        <v>34519000</v>
      </c>
      <c r="AH12" s="31">
        <v>33733000</v>
      </c>
      <c r="AI12" s="31">
        <v>37788000</v>
      </c>
      <c r="AJ12" s="31">
        <v>45161000</v>
      </c>
      <c r="AK12" s="30">
        <f>SUM(AG12:AJ12)</f>
        <v>151201000</v>
      </c>
      <c r="AL12" s="31">
        <v>44118000</v>
      </c>
      <c r="AM12" s="31">
        <v>43889000</v>
      </c>
      <c r="AN12" s="31">
        <v>42735000</v>
      </c>
      <c r="AO12" s="31">
        <v>45926000</v>
      </c>
      <c r="AP12" s="30">
        <f>SUM(AL12:AO12)</f>
        <v>176668000</v>
      </c>
      <c r="AQ12" s="31">
        <v>39608000</v>
      </c>
      <c r="AR12" s="31">
        <v>36952000</v>
      </c>
      <c r="AS12" s="31">
        <v>33823000</v>
      </c>
    </row>
    <row r="13" spans="1:45" ht="16.75" customHeight="1" x14ac:dyDescent="0.15">
      <c r="A13" s="29" t="s">
        <v>63</v>
      </c>
      <c r="B13" s="30">
        <v>59258000</v>
      </c>
      <c r="C13" s="31">
        <v>24091000</v>
      </c>
      <c r="D13" s="31">
        <v>25981000</v>
      </c>
      <c r="E13" s="31">
        <v>27832000</v>
      </c>
      <c r="F13" s="31">
        <v>30735000</v>
      </c>
      <c r="G13" s="30">
        <v>108639000</v>
      </c>
      <c r="H13" s="31">
        <v>33323000</v>
      </c>
      <c r="I13" s="31">
        <v>35940000</v>
      </c>
      <c r="J13" s="31">
        <v>40054000</v>
      </c>
      <c r="K13" s="31">
        <v>49223000</v>
      </c>
      <c r="L13" s="30">
        <v>158540000</v>
      </c>
      <c r="M13" s="31">
        <v>43144000</v>
      </c>
      <c r="N13" s="31">
        <v>45204000</v>
      </c>
      <c r="O13" s="31">
        <v>51993000</v>
      </c>
      <c r="P13" s="31">
        <v>48564000</v>
      </c>
      <c r="Q13" s="30">
        <f>SUM(M13:P13)</f>
        <v>188905000</v>
      </c>
      <c r="R13" s="31">
        <v>38627000</v>
      </c>
      <c r="S13" s="31">
        <v>41705000</v>
      </c>
      <c r="T13" s="31">
        <v>43904000</v>
      </c>
      <c r="U13" s="31">
        <v>53307000</v>
      </c>
      <c r="V13" s="30">
        <f>SUM(R13:U13)</f>
        <v>177543000</v>
      </c>
      <c r="W13" s="31">
        <v>41979000</v>
      </c>
      <c r="X13" s="31">
        <v>39509000</v>
      </c>
      <c r="Y13" s="31">
        <v>46324000</v>
      </c>
      <c r="Z13" s="31">
        <v>54951000</v>
      </c>
      <c r="AA13" s="30">
        <f>SUM(W13:Z13)</f>
        <v>182763000</v>
      </c>
      <c r="AB13" s="31">
        <v>51280000</v>
      </c>
      <c r="AC13" s="31">
        <v>45949000</v>
      </c>
      <c r="AD13" s="31">
        <v>47702000</v>
      </c>
      <c r="AE13" s="31">
        <v>57506000</v>
      </c>
      <c r="AF13" s="30">
        <f>SUM(AB13:AE13)</f>
        <v>202437000</v>
      </c>
      <c r="AG13" s="31">
        <v>44879000</v>
      </c>
      <c r="AH13" s="31">
        <v>44135000</v>
      </c>
      <c r="AI13" s="31">
        <v>46203000</v>
      </c>
      <c r="AJ13" s="31">
        <v>60476000</v>
      </c>
      <c r="AK13" s="30">
        <f>SUM(AG13:AJ13)</f>
        <v>195693000</v>
      </c>
      <c r="AL13" s="31">
        <v>54175000</v>
      </c>
      <c r="AM13" s="31">
        <v>51107000</v>
      </c>
      <c r="AN13" s="31">
        <v>50863000</v>
      </c>
      <c r="AO13" s="31">
        <v>56961000</v>
      </c>
      <c r="AP13" s="30">
        <f>SUM(AL13:AO13)</f>
        <v>213106000</v>
      </c>
      <c r="AQ13" s="31">
        <v>51906000</v>
      </c>
      <c r="AR13" s="31">
        <v>48685000</v>
      </c>
      <c r="AS13" s="31">
        <v>48864000</v>
      </c>
    </row>
    <row r="14" spans="1:45" ht="16.75" customHeight="1" x14ac:dyDescent="0.15">
      <c r="A14" s="29" t="s">
        <v>64</v>
      </c>
      <c r="B14" s="30">
        <v>92898000</v>
      </c>
      <c r="C14" s="31">
        <v>23587000</v>
      </c>
      <c r="D14" s="31">
        <v>23724000</v>
      </c>
      <c r="E14" s="31">
        <v>20929000</v>
      </c>
      <c r="F14" s="31">
        <v>16914000</v>
      </c>
      <c r="G14" s="30">
        <v>85154000</v>
      </c>
      <c r="H14" s="31">
        <v>18125000</v>
      </c>
      <c r="I14" s="31">
        <v>25176000</v>
      </c>
      <c r="J14" s="31">
        <v>27828000</v>
      </c>
      <c r="K14" s="31">
        <v>27749000</v>
      </c>
      <c r="L14" s="30">
        <v>98878000</v>
      </c>
      <c r="M14" s="31">
        <v>25318000</v>
      </c>
      <c r="N14" s="31">
        <v>27262000</v>
      </c>
      <c r="O14" s="31">
        <v>26107000</v>
      </c>
      <c r="P14" s="31">
        <v>30216000</v>
      </c>
      <c r="Q14" s="30">
        <f>SUM(M14:P14)</f>
        <v>108903000</v>
      </c>
      <c r="R14" s="31">
        <v>23368000</v>
      </c>
      <c r="S14" s="31">
        <v>24495000</v>
      </c>
      <c r="T14" s="31">
        <v>23943000</v>
      </c>
      <c r="U14" s="31">
        <v>32395000</v>
      </c>
      <c r="V14" s="30">
        <f>SUM(R14:U14)</f>
        <v>104201000</v>
      </c>
      <c r="W14" s="31">
        <v>24291000</v>
      </c>
      <c r="X14" s="31">
        <v>23078000</v>
      </c>
      <c r="Y14" s="31">
        <v>27639000</v>
      </c>
      <c r="Z14" s="31">
        <v>29583000</v>
      </c>
      <c r="AA14" s="30">
        <f>SUM(W14:Z14)</f>
        <v>104591000</v>
      </c>
      <c r="AB14" s="31">
        <v>27144000</v>
      </c>
      <c r="AC14" s="31">
        <v>28718000</v>
      </c>
      <c r="AD14" s="31">
        <v>36657000</v>
      </c>
      <c r="AE14" s="31">
        <v>32832000</v>
      </c>
      <c r="AF14" s="30">
        <f>SUM(AB14:AE14)</f>
        <v>125351000</v>
      </c>
      <c r="AG14" s="31">
        <v>26664000</v>
      </c>
      <c r="AH14" s="31">
        <v>26009000</v>
      </c>
      <c r="AI14" s="31">
        <v>27241000</v>
      </c>
      <c r="AJ14" s="31">
        <v>30252000</v>
      </c>
      <c r="AK14" s="30">
        <f>SUM(AG14:AJ14)</f>
        <v>110166000</v>
      </c>
      <c r="AL14" s="31">
        <v>30961000</v>
      </c>
      <c r="AM14" s="31">
        <v>31369000</v>
      </c>
      <c r="AN14" s="31">
        <v>31994000</v>
      </c>
      <c r="AO14" s="31">
        <v>32175000</v>
      </c>
      <c r="AP14" s="30">
        <f>SUM(AL14:AO14)</f>
        <v>126499000</v>
      </c>
      <c r="AQ14" s="31">
        <v>37345000</v>
      </c>
      <c r="AR14" s="31">
        <v>33170000</v>
      </c>
      <c r="AS14" s="31">
        <v>29078000</v>
      </c>
    </row>
    <row r="15" spans="1:45" ht="16.75" customHeight="1" x14ac:dyDescent="0.15">
      <c r="A15" s="32" t="s">
        <v>65</v>
      </c>
      <c r="B15" s="19">
        <v>4673000</v>
      </c>
      <c r="C15" s="18">
        <v>-3000</v>
      </c>
      <c r="D15" s="18">
        <v>2833000</v>
      </c>
      <c r="E15" s="18">
        <v>-788000</v>
      </c>
      <c r="F15" s="18">
        <v>681000</v>
      </c>
      <c r="G15" s="19">
        <v>2723000</v>
      </c>
      <c r="H15" s="18">
        <v>1000</v>
      </c>
      <c r="I15" s="18">
        <v>489000</v>
      </c>
      <c r="J15" s="18">
        <v>5043000</v>
      </c>
      <c r="K15" s="18">
        <v>14400000</v>
      </c>
      <c r="L15" s="19">
        <v>19933000</v>
      </c>
      <c r="M15" s="18">
        <v>2276000</v>
      </c>
      <c r="N15" s="18">
        <v>45000</v>
      </c>
      <c r="O15" s="18">
        <v>233000</v>
      </c>
      <c r="P15" s="18">
        <v>2447000</v>
      </c>
      <c r="Q15" s="19">
        <f>SUM(M15:P15)</f>
        <v>5001000</v>
      </c>
      <c r="R15" s="18">
        <v>1995000</v>
      </c>
      <c r="S15" s="18">
        <v>-619000</v>
      </c>
      <c r="T15" s="18">
        <v>-6000</v>
      </c>
      <c r="U15" s="18">
        <v>1345000</v>
      </c>
      <c r="V15" s="19">
        <f>SUM(R15:U15)</f>
        <v>2715000</v>
      </c>
      <c r="W15" s="18">
        <v>1278000</v>
      </c>
      <c r="X15" s="18">
        <v>18000</v>
      </c>
      <c r="Y15" s="18">
        <v>0</v>
      </c>
      <c r="Z15" s="18">
        <v>183000</v>
      </c>
      <c r="AA15" s="19">
        <f>SUM(W15:Z15)</f>
        <v>1479000</v>
      </c>
      <c r="AB15" s="18">
        <v>739000</v>
      </c>
      <c r="AC15" s="18">
        <v>13111000</v>
      </c>
      <c r="AD15" s="18">
        <v>11743000</v>
      </c>
      <c r="AE15" s="18">
        <v>9723000</v>
      </c>
      <c r="AF15" s="19">
        <f>SUM(AB15:AE15)</f>
        <v>35316000</v>
      </c>
      <c r="AG15" s="18">
        <v>116000</v>
      </c>
      <c r="AH15" s="18">
        <v>6574000</v>
      </c>
      <c r="AI15" s="18">
        <v>2502000</v>
      </c>
      <c r="AJ15" s="18">
        <v>2516000</v>
      </c>
      <c r="AK15" s="19">
        <f>SUM(AG15:AJ15)</f>
        <v>11708000</v>
      </c>
      <c r="AL15" s="18">
        <v>206000</v>
      </c>
      <c r="AM15" s="18">
        <v>397000</v>
      </c>
      <c r="AN15" s="18">
        <v>149000</v>
      </c>
      <c r="AO15" s="18">
        <v>7241000</v>
      </c>
      <c r="AP15" s="19">
        <f>SUM(AL15:AO15)</f>
        <v>7993000</v>
      </c>
      <c r="AQ15" s="18">
        <v>423000</v>
      </c>
      <c r="AR15" s="18">
        <v>0</v>
      </c>
      <c r="AS15" s="18">
        <v>1252000</v>
      </c>
    </row>
    <row r="16" spans="1:45" ht="16.75" customHeight="1" x14ac:dyDescent="0.15">
      <c r="A16" s="6" t="s">
        <v>66</v>
      </c>
      <c r="B16" s="25">
        <f t="shared" ref="B16:AS16" si="2">SUM(B12:B15)</f>
        <v>206196000</v>
      </c>
      <c r="C16" s="24">
        <f t="shared" si="2"/>
        <v>62515000</v>
      </c>
      <c r="D16" s="24">
        <f t="shared" si="2"/>
        <v>68137000</v>
      </c>
      <c r="E16" s="24">
        <f t="shared" si="2"/>
        <v>62284000</v>
      </c>
      <c r="F16" s="24">
        <f t="shared" si="2"/>
        <v>64293000</v>
      </c>
      <c r="G16" s="25">
        <f t="shared" si="2"/>
        <v>257229000</v>
      </c>
      <c r="H16" s="24">
        <f t="shared" si="2"/>
        <v>68419000</v>
      </c>
      <c r="I16" s="24">
        <f t="shared" si="2"/>
        <v>78545000</v>
      </c>
      <c r="J16" s="24">
        <f t="shared" si="2"/>
        <v>93394000</v>
      </c>
      <c r="K16" s="24">
        <f t="shared" si="2"/>
        <v>122690000</v>
      </c>
      <c r="L16" s="25">
        <f t="shared" si="2"/>
        <v>363048000</v>
      </c>
      <c r="M16" s="24">
        <f t="shared" si="2"/>
        <v>94460000</v>
      </c>
      <c r="N16" s="24">
        <f t="shared" si="2"/>
        <v>98956000</v>
      </c>
      <c r="O16" s="24">
        <f t="shared" si="2"/>
        <v>105736000</v>
      </c>
      <c r="P16" s="24">
        <f t="shared" si="2"/>
        <v>109638000</v>
      </c>
      <c r="Q16" s="25">
        <f t="shared" si="2"/>
        <v>408790000</v>
      </c>
      <c r="R16" s="24">
        <f t="shared" si="2"/>
        <v>90979000</v>
      </c>
      <c r="S16" s="24">
        <f t="shared" si="2"/>
        <v>96616000</v>
      </c>
      <c r="T16" s="24">
        <f t="shared" si="2"/>
        <v>98449000</v>
      </c>
      <c r="U16" s="24">
        <f t="shared" si="2"/>
        <v>133526000</v>
      </c>
      <c r="V16" s="25">
        <f t="shared" si="2"/>
        <v>419570000</v>
      </c>
      <c r="W16" s="24">
        <f t="shared" si="2"/>
        <v>102324000</v>
      </c>
      <c r="X16" s="24">
        <f t="shared" si="2"/>
        <v>98393000</v>
      </c>
      <c r="Y16" s="24">
        <f t="shared" si="2"/>
        <v>115833000</v>
      </c>
      <c r="Z16" s="24">
        <f t="shared" si="2"/>
        <v>130218000</v>
      </c>
      <c r="AA16" s="25">
        <f t="shared" si="2"/>
        <v>446768000</v>
      </c>
      <c r="AB16" s="24">
        <f t="shared" si="2"/>
        <v>126824000</v>
      </c>
      <c r="AC16" s="24">
        <f t="shared" si="2"/>
        <v>133917000</v>
      </c>
      <c r="AD16" s="24">
        <f t="shared" si="2"/>
        <v>139277000</v>
      </c>
      <c r="AE16" s="24">
        <f t="shared" si="2"/>
        <v>152281000</v>
      </c>
      <c r="AF16" s="25">
        <f t="shared" si="2"/>
        <v>552299000</v>
      </c>
      <c r="AG16" s="24">
        <f t="shared" si="2"/>
        <v>106178000</v>
      </c>
      <c r="AH16" s="24">
        <f t="shared" si="2"/>
        <v>110451000</v>
      </c>
      <c r="AI16" s="24">
        <f t="shared" si="2"/>
        <v>113734000</v>
      </c>
      <c r="AJ16" s="24">
        <f t="shared" si="2"/>
        <v>138405000</v>
      </c>
      <c r="AK16" s="25">
        <f t="shared" si="2"/>
        <v>468768000</v>
      </c>
      <c r="AL16" s="24">
        <f t="shared" si="2"/>
        <v>129460000</v>
      </c>
      <c r="AM16" s="24">
        <f t="shared" si="2"/>
        <v>126762000</v>
      </c>
      <c r="AN16" s="24">
        <f t="shared" si="2"/>
        <v>125741000</v>
      </c>
      <c r="AO16" s="24">
        <f t="shared" si="2"/>
        <v>142303000</v>
      </c>
      <c r="AP16" s="25">
        <f t="shared" si="2"/>
        <v>524266000</v>
      </c>
      <c r="AQ16" s="24">
        <f t="shared" si="2"/>
        <v>129282000</v>
      </c>
      <c r="AR16" s="24">
        <f t="shared" si="2"/>
        <v>118807000</v>
      </c>
      <c r="AS16" s="24">
        <f t="shared" si="2"/>
        <v>113017000</v>
      </c>
    </row>
    <row r="17" spans="1:45" ht="16.75" customHeight="1" x14ac:dyDescent="0.15">
      <c r="B17" s="46"/>
      <c r="G17" s="46"/>
      <c r="L17" s="46"/>
      <c r="Q17" s="46"/>
      <c r="V17" s="46"/>
      <c r="AA17" s="46"/>
      <c r="AF17" s="46"/>
      <c r="AK17" s="46"/>
      <c r="AP17" s="46"/>
    </row>
    <row r="18" spans="1:45" ht="16.75" customHeight="1" x14ac:dyDescent="0.15">
      <c r="A18" s="1" t="s">
        <v>67</v>
      </c>
      <c r="B18" s="30">
        <f t="shared" ref="B18:AS18" si="3">+B8-B16</f>
        <v>-131412000</v>
      </c>
      <c r="C18" s="31">
        <f t="shared" si="3"/>
        <v>-39819000</v>
      </c>
      <c r="D18" s="31">
        <f t="shared" si="3"/>
        <v>-38133000</v>
      </c>
      <c r="E18" s="31">
        <f t="shared" si="3"/>
        <v>-27689000</v>
      </c>
      <c r="F18" s="31">
        <f t="shared" si="3"/>
        <v>-27883000</v>
      </c>
      <c r="G18" s="30">
        <f t="shared" si="3"/>
        <v>-133524000</v>
      </c>
      <c r="H18" s="31">
        <f t="shared" si="3"/>
        <v>-29602000</v>
      </c>
      <c r="I18" s="31">
        <f t="shared" si="3"/>
        <v>-38199000</v>
      </c>
      <c r="J18" s="31">
        <f t="shared" si="3"/>
        <v>-48211000</v>
      </c>
      <c r="K18" s="31">
        <f t="shared" si="3"/>
        <v>-82134000</v>
      </c>
      <c r="L18" s="30">
        <f t="shared" si="3"/>
        <v>-198146000</v>
      </c>
      <c r="M18" s="31">
        <f t="shared" si="3"/>
        <v>-48375000</v>
      </c>
      <c r="N18" s="31">
        <f t="shared" si="3"/>
        <v>-50273000</v>
      </c>
      <c r="O18" s="31">
        <f t="shared" si="3"/>
        <v>-41485000</v>
      </c>
      <c r="P18" s="31">
        <f t="shared" si="3"/>
        <v>-40789000</v>
      </c>
      <c r="Q18" s="30">
        <f t="shared" si="3"/>
        <v>-180922000</v>
      </c>
      <c r="R18" s="31">
        <f t="shared" si="3"/>
        <v>-26007000</v>
      </c>
      <c r="S18" s="31">
        <f t="shared" si="3"/>
        <v>-26852000</v>
      </c>
      <c r="T18" s="31">
        <f t="shared" si="3"/>
        <v>-15781000</v>
      </c>
      <c r="U18" s="31">
        <f t="shared" si="3"/>
        <v>-51908000</v>
      </c>
      <c r="V18" s="30">
        <f t="shared" si="3"/>
        <v>-120548000</v>
      </c>
      <c r="W18" s="31">
        <f t="shared" si="3"/>
        <v>-17601000</v>
      </c>
      <c r="X18" s="31">
        <f t="shared" si="3"/>
        <v>-6182000</v>
      </c>
      <c r="Y18" s="31">
        <f t="shared" si="3"/>
        <v>-13786000</v>
      </c>
      <c r="Z18" s="31">
        <f t="shared" si="3"/>
        <v>-27969000</v>
      </c>
      <c r="AA18" s="30">
        <f t="shared" si="3"/>
        <v>-65538000</v>
      </c>
      <c r="AB18" s="31">
        <f t="shared" si="3"/>
        <v>-25602000</v>
      </c>
      <c r="AC18" s="31">
        <f t="shared" si="3"/>
        <v>-29122000</v>
      </c>
      <c r="AD18" s="31">
        <f t="shared" si="3"/>
        <v>-23949000</v>
      </c>
      <c r="AE18" s="31">
        <f t="shared" si="3"/>
        <v>-47127000</v>
      </c>
      <c r="AF18" s="30">
        <f t="shared" si="3"/>
        <v>-125800000</v>
      </c>
      <c r="AG18" s="31">
        <f t="shared" si="3"/>
        <v>2270000</v>
      </c>
      <c r="AH18" s="31">
        <f t="shared" si="3"/>
        <v>8208000</v>
      </c>
      <c r="AI18" s="31">
        <f t="shared" si="3"/>
        <v>15201000</v>
      </c>
      <c r="AJ18" s="31">
        <f t="shared" si="3"/>
        <v>-14275000</v>
      </c>
      <c r="AK18" s="30">
        <f t="shared" si="3"/>
        <v>11404000</v>
      </c>
      <c r="AL18" s="31">
        <f t="shared" si="3"/>
        <v>-5248000</v>
      </c>
      <c r="AM18" s="31">
        <f t="shared" si="3"/>
        <v>7487000</v>
      </c>
      <c r="AN18" s="31">
        <f t="shared" si="3"/>
        <v>14673000</v>
      </c>
      <c r="AO18" s="31">
        <f t="shared" si="3"/>
        <v>-11508000</v>
      </c>
      <c r="AP18" s="30">
        <f t="shared" si="3"/>
        <v>5404000</v>
      </c>
      <c r="AQ18" s="31">
        <f t="shared" si="3"/>
        <v>7221000</v>
      </c>
      <c r="AR18" s="31">
        <f t="shared" si="3"/>
        <v>21428000</v>
      </c>
      <c r="AS18" s="31">
        <f t="shared" si="3"/>
        <v>39524000</v>
      </c>
    </row>
    <row r="19" spans="1:45" ht="16.75" customHeight="1" x14ac:dyDescent="0.15">
      <c r="A19" s="26" t="s">
        <v>68</v>
      </c>
      <c r="B19" s="27">
        <f t="shared" ref="B19:AS19" si="4">+B18/B5</f>
        <v>-0.75195696955825131</v>
      </c>
      <c r="C19" s="28">
        <f t="shared" si="4"/>
        <v>-0.85161580084265454</v>
      </c>
      <c r="D19" s="28">
        <f t="shared" si="4"/>
        <v>-0.70599670449706553</v>
      </c>
      <c r="E19" s="28">
        <f t="shared" si="4"/>
        <v>-0.46834458145159924</v>
      </c>
      <c r="F19" s="28">
        <f t="shared" si="4"/>
        <v>-0.46309583125726622</v>
      </c>
      <c r="G19" s="27">
        <f t="shared" si="4"/>
        <v>-0.60664876579388549</v>
      </c>
      <c r="H19" s="28">
        <f t="shared" si="4"/>
        <v>-0.4738518672664116</v>
      </c>
      <c r="I19" s="28">
        <f t="shared" si="4"/>
        <v>-0.58938159600074058</v>
      </c>
      <c r="J19" s="28">
        <f t="shared" si="4"/>
        <v>-0.60247934917084267</v>
      </c>
      <c r="K19" s="28">
        <f t="shared" si="4"/>
        <v>-1.0487512130343735</v>
      </c>
      <c r="L19" s="27">
        <f t="shared" si="4"/>
        <v>-0.69373993417827884</v>
      </c>
      <c r="M19" s="28">
        <f t="shared" si="4"/>
        <v>-0.58628546496830725</v>
      </c>
      <c r="N19" s="28">
        <f t="shared" si="4"/>
        <v>-0.55770276116836581</v>
      </c>
      <c r="O19" s="28">
        <f t="shared" si="4"/>
        <v>-0.40585225549566117</v>
      </c>
      <c r="P19" s="28">
        <f t="shared" si="4"/>
        <v>-0.38589038892725708</v>
      </c>
      <c r="Q19" s="27">
        <f t="shared" si="4"/>
        <v>-0.4753949318394417</v>
      </c>
      <c r="R19" s="28">
        <f t="shared" si="4"/>
        <v>-0.26154248418596698</v>
      </c>
      <c r="S19" s="28">
        <f t="shared" si="4"/>
        <v>-0.25656166098164551</v>
      </c>
      <c r="T19" s="28">
        <f t="shared" si="4"/>
        <v>-0.13177957963474818</v>
      </c>
      <c r="U19" s="28">
        <f t="shared" si="4"/>
        <v>-0.43556114956996012</v>
      </c>
      <c r="V19" s="27">
        <f t="shared" si="4"/>
        <v>-0.27210141165529789</v>
      </c>
      <c r="W19" s="28">
        <f t="shared" si="4"/>
        <v>-0.14786034711604698</v>
      </c>
      <c r="X19" s="28">
        <f t="shared" si="4"/>
        <v>-4.8566266006756224E-2</v>
      </c>
      <c r="Y19" s="28">
        <f t="shared" si="4"/>
        <v>-9.8048419675115933E-2</v>
      </c>
      <c r="Z19" s="28">
        <f t="shared" si="4"/>
        <v>-0.19734697477509261</v>
      </c>
      <c r="AA19" s="27">
        <f t="shared" si="4"/>
        <v>-0.12397074095301869</v>
      </c>
      <c r="AB19" s="28">
        <f t="shared" si="4"/>
        <v>-0.17998776741210465</v>
      </c>
      <c r="AC19" s="28">
        <f t="shared" si="4"/>
        <v>-0.19797551308982386</v>
      </c>
      <c r="AD19" s="28">
        <f t="shared" si="4"/>
        <v>-0.15098824196954891</v>
      </c>
      <c r="AE19" s="28">
        <f t="shared" si="4"/>
        <v>-0.31708449396471683</v>
      </c>
      <c r="AF19" s="27">
        <f t="shared" si="4"/>
        <v>-0.21086755740609436</v>
      </c>
      <c r="AG19" s="28">
        <f t="shared" si="4"/>
        <v>1.4733658295958305E-2</v>
      </c>
      <c r="AH19" s="28">
        <f t="shared" si="4"/>
        <v>5.1341393998911619E-2</v>
      </c>
      <c r="AI19" s="28">
        <f t="shared" si="4"/>
        <v>8.7427891113424472E-2</v>
      </c>
      <c r="AJ19" s="28">
        <f t="shared" si="4"/>
        <v>-8.3065661150292111E-2</v>
      </c>
      <c r="AK19" s="27">
        <f t="shared" si="4"/>
        <v>1.7287667453434415E-2</v>
      </c>
      <c r="AL19" s="28">
        <f t="shared" si="4"/>
        <v>-2.9824790720671058E-2</v>
      </c>
      <c r="AM19" s="28">
        <f t="shared" si="4"/>
        <v>4.0364885191634815E-2</v>
      </c>
      <c r="AN19" s="28">
        <f t="shared" si="4"/>
        <v>7.5087507420219843E-2</v>
      </c>
      <c r="AO19" s="28">
        <f t="shared" si="4"/>
        <v>-6.0977936033572835E-2</v>
      </c>
      <c r="AP19" s="27">
        <f t="shared" si="4"/>
        <v>7.2480484991550203E-3</v>
      </c>
      <c r="AQ19" s="28">
        <f t="shared" si="4"/>
        <v>3.7064602560285799E-2</v>
      </c>
      <c r="AR19" s="28">
        <f t="shared" si="4"/>
        <v>0.10723168308904113</v>
      </c>
      <c r="AS19" s="28">
        <f t="shared" si="4"/>
        <v>0.18626088021979575</v>
      </c>
    </row>
    <row r="20" spans="1:45" ht="16.75" customHeight="1" x14ac:dyDescent="0.15">
      <c r="B20" s="46"/>
      <c r="G20" s="46"/>
      <c r="L20" s="46"/>
      <c r="Q20" s="46"/>
      <c r="V20" s="46"/>
      <c r="AA20" s="46"/>
      <c r="AF20" s="46"/>
      <c r="AK20" s="46"/>
      <c r="AP20" s="46"/>
    </row>
    <row r="21" spans="1:45" ht="16.75" customHeight="1" x14ac:dyDescent="0.15">
      <c r="A21" s="3" t="s">
        <v>69</v>
      </c>
      <c r="B21" s="19">
        <v>652000</v>
      </c>
      <c r="C21" s="18">
        <v>-580000</v>
      </c>
      <c r="D21" s="18">
        <v>263000</v>
      </c>
      <c r="E21" s="18">
        <v>432000</v>
      </c>
      <c r="F21" s="18">
        <v>387000</v>
      </c>
      <c r="G21" s="19">
        <v>502000</v>
      </c>
      <c r="H21" s="18">
        <v>356000</v>
      </c>
      <c r="I21" s="18">
        <v>-281000</v>
      </c>
      <c r="J21" s="18">
        <v>10404000</v>
      </c>
      <c r="K21" s="18">
        <v>8311000</v>
      </c>
      <c r="L21" s="19">
        <v>18790000</v>
      </c>
      <c r="M21" s="18">
        <v>5882000</v>
      </c>
      <c r="N21" s="18">
        <v>4780000</v>
      </c>
      <c r="O21" s="18">
        <v>3158000</v>
      </c>
      <c r="P21" s="18">
        <v>1565000</v>
      </c>
      <c r="Q21" s="19">
        <f>SUM(M21:P21)</f>
        <v>15385000</v>
      </c>
      <c r="R21" s="18">
        <v>463000</v>
      </c>
      <c r="S21" s="18">
        <v>-225000</v>
      </c>
      <c r="T21" s="18">
        <v>-86000</v>
      </c>
      <c r="U21" s="18">
        <v>-404000</v>
      </c>
      <c r="V21" s="19">
        <f>SUM(R21:U21)</f>
        <v>-252000</v>
      </c>
      <c r="W21" s="18">
        <v>30601000</v>
      </c>
      <c r="X21" s="18">
        <v>150000</v>
      </c>
      <c r="Y21" s="18">
        <v>-241000</v>
      </c>
      <c r="Z21" s="18">
        <v>-47000</v>
      </c>
      <c r="AA21" s="19">
        <f>SUM(W21:Z21)</f>
        <v>30463000</v>
      </c>
      <c r="AB21" s="18">
        <v>699000</v>
      </c>
      <c r="AC21" s="18">
        <v>2248000</v>
      </c>
      <c r="AD21" s="18">
        <v>-736000</v>
      </c>
      <c r="AE21" s="18">
        <v>4735000</v>
      </c>
      <c r="AF21" s="19">
        <f>SUM(AB21:AE21)</f>
        <v>6946000</v>
      </c>
      <c r="AG21" s="18">
        <v>4849000</v>
      </c>
      <c r="AH21" s="18">
        <v>6431000</v>
      </c>
      <c r="AI21" s="18">
        <v>6607000</v>
      </c>
      <c r="AJ21" s="18">
        <v>5070000</v>
      </c>
      <c r="AK21" s="19">
        <f>SUM(AG21:AJ21)</f>
        <v>22957000</v>
      </c>
      <c r="AL21" s="18">
        <v>4444000</v>
      </c>
      <c r="AM21" s="18">
        <v>4197000</v>
      </c>
      <c r="AN21" s="18">
        <v>4033000</v>
      </c>
      <c r="AO21" s="18">
        <v>4762000</v>
      </c>
      <c r="AP21" s="19">
        <f>SUM(AL21:AO21)</f>
        <v>17436000</v>
      </c>
      <c r="AQ21" s="18">
        <v>3709000</v>
      </c>
      <c r="AR21" s="18">
        <v>3544000</v>
      </c>
      <c r="AS21" s="18">
        <v>3378000</v>
      </c>
    </row>
    <row r="22" spans="1:45" ht="16.75" customHeight="1" x14ac:dyDescent="0.15">
      <c r="A22" s="6"/>
      <c r="B22" s="47"/>
      <c r="C22" s="6"/>
      <c r="D22" s="6"/>
      <c r="E22" s="6"/>
      <c r="F22" s="6"/>
      <c r="G22" s="47"/>
      <c r="H22" s="6"/>
      <c r="I22" s="6"/>
      <c r="J22" s="6"/>
      <c r="K22" s="6"/>
      <c r="L22" s="47"/>
      <c r="M22" s="6"/>
      <c r="N22" s="6"/>
      <c r="O22" s="6"/>
      <c r="P22" s="6"/>
      <c r="Q22" s="47"/>
      <c r="R22" s="6"/>
      <c r="S22" s="6"/>
      <c r="T22" s="6"/>
      <c r="U22" s="6"/>
      <c r="V22" s="47"/>
      <c r="W22" s="6"/>
      <c r="X22" s="6"/>
      <c r="Y22" s="6"/>
      <c r="Z22" s="6"/>
      <c r="AA22" s="47"/>
      <c r="AB22" s="6"/>
      <c r="AC22" s="6"/>
      <c r="AD22" s="6"/>
      <c r="AE22" s="6"/>
      <c r="AF22" s="47"/>
      <c r="AG22" s="6"/>
      <c r="AH22" s="6"/>
      <c r="AI22" s="6"/>
      <c r="AJ22" s="6"/>
      <c r="AK22" s="47"/>
      <c r="AL22" s="6"/>
      <c r="AM22" s="6"/>
      <c r="AN22" s="6"/>
      <c r="AO22" s="6"/>
      <c r="AP22" s="47"/>
      <c r="AQ22" s="6"/>
      <c r="AR22" s="6"/>
      <c r="AS22" s="6"/>
    </row>
    <row r="23" spans="1:45" ht="27.5" customHeight="1" x14ac:dyDescent="0.15">
      <c r="A23" s="1" t="s">
        <v>70</v>
      </c>
      <c r="B23" s="30">
        <f t="shared" ref="B23:AS23" si="5">+B18+B21</f>
        <v>-130760000</v>
      </c>
      <c r="C23" s="31">
        <f t="shared" si="5"/>
        <v>-40399000</v>
      </c>
      <c r="D23" s="31">
        <f t="shared" si="5"/>
        <v>-37870000</v>
      </c>
      <c r="E23" s="31">
        <f t="shared" si="5"/>
        <v>-27257000</v>
      </c>
      <c r="F23" s="31">
        <f t="shared" si="5"/>
        <v>-27496000</v>
      </c>
      <c r="G23" s="30">
        <f t="shared" si="5"/>
        <v>-133022000</v>
      </c>
      <c r="H23" s="31">
        <f t="shared" si="5"/>
        <v>-29246000</v>
      </c>
      <c r="I23" s="31">
        <f t="shared" si="5"/>
        <v>-38480000</v>
      </c>
      <c r="J23" s="31">
        <f t="shared" si="5"/>
        <v>-37807000</v>
      </c>
      <c r="K23" s="31">
        <f t="shared" si="5"/>
        <v>-73823000</v>
      </c>
      <c r="L23" s="30">
        <f t="shared" si="5"/>
        <v>-179356000</v>
      </c>
      <c r="M23" s="31">
        <f t="shared" si="5"/>
        <v>-42493000</v>
      </c>
      <c r="N23" s="31">
        <f t="shared" si="5"/>
        <v>-45493000</v>
      </c>
      <c r="O23" s="31">
        <f t="shared" si="5"/>
        <v>-38327000</v>
      </c>
      <c r="P23" s="31">
        <f t="shared" si="5"/>
        <v>-39224000</v>
      </c>
      <c r="Q23" s="30">
        <f t="shared" si="5"/>
        <v>-165537000</v>
      </c>
      <c r="R23" s="31">
        <f t="shared" si="5"/>
        <v>-25544000</v>
      </c>
      <c r="S23" s="31">
        <f t="shared" si="5"/>
        <v>-27077000</v>
      </c>
      <c r="T23" s="31">
        <f t="shared" si="5"/>
        <v>-15867000</v>
      </c>
      <c r="U23" s="31">
        <f t="shared" si="5"/>
        <v>-52312000</v>
      </c>
      <c r="V23" s="30">
        <f t="shared" si="5"/>
        <v>-120800000</v>
      </c>
      <c r="W23" s="31">
        <f t="shared" si="5"/>
        <v>13000000</v>
      </c>
      <c r="X23" s="31">
        <f t="shared" si="5"/>
        <v>-6032000</v>
      </c>
      <c r="Y23" s="31">
        <f t="shared" si="5"/>
        <v>-14027000</v>
      </c>
      <c r="Z23" s="31">
        <f t="shared" si="5"/>
        <v>-28016000</v>
      </c>
      <c r="AA23" s="30">
        <f t="shared" si="5"/>
        <v>-35075000</v>
      </c>
      <c r="AB23" s="31">
        <f t="shared" si="5"/>
        <v>-24903000</v>
      </c>
      <c r="AC23" s="31">
        <f t="shared" si="5"/>
        <v>-26874000</v>
      </c>
      <c r="AD23" s="31">
        <f t="shared" si="5"/>
        <v>-24685000</v>
      </c>
      <c r="AE23" s="31">
        <f t="shared" si="5"/>
        <v>-42392000</v>
      </c>
      <c r="AF23" s="30">
        <f t="shared" si="5"/>
        <v>-118854000</v>
      </c>
      <c r="AG23" s="31">
        <f t="shared" si="5"/>
        <v>7119000</v>
      </c>
      <c r="AH23" s="31">
        <f t="shared" si="5"/>
        <v>14639000</v>
      </c>
      <c r="AI23" s="31">
        <f t="shared" si="5"/>
        <v>21808000</v>
      </c>
      <c r="AJ23" s="31">
        <f t="shared" si="5"/>
        <v>-9205000</v>
      </c>
      <c r="AK23" s="30">
        <f t="shared" si="5"/>
        <v>34361000</v>
      </c>
      <c r="AL23" s="31">
        <f t="shared" si="5"/>
        <v>-804000</v>
      </c>
      <c r="AM23" s="31">
        <f t="shared" si="5"/>
        <v>11684000</v>
      </c>
      <c r="AN23" s="31">
        <f t="shared" si="5"/>
        <v>18706000</v>
      </c>
      <c r="AO23" s="31">
        <f t="shared" si="5"/>
        <v>-6746000</v>
      </c>
      <c r="AP23" s="30">
        <f t="shared" si="5"/>
        <v>22840000</v>
      </c>
      <c r="AQ23" s="31">
        <f t="shared" si="5"/>
        <v>10930000</v>
      </c>
      <c r="AR23" s="31">
        <f t="shared" si="5"/>
        <v>24972000</v>
      </c>
      <c r="AS23" s="31">
        <f t="shared" si="5"/>
        <v>42902000</v>
      </c>
    </row>
    <row r="24" spans="1:45" ht="16.75" customHeight="1" x14ac:dyDescent="0.15">
      <c r="B24" s="46"/>
      <c r="G24" s="46"/>
      <c r="L24" s="46"/>
      <c r="Q24" s="46"/>
      <c r="V24" s="46"/>
      <c r="AA24" s="46"/>
      <c r="AF24" s="46"/>
      <c r="AK24" s="46"/>
      <c r="AP24" s="46"/>
    </row>
    <row r="25" spans="1:45" ht="16.75" customHeight="1" x14ac:dyDescent="0.15">
      <c r="A25" s="3" t="s">
        <v>71</v>
      </c>
      <c r="B25" s="19">
        <v>-45184000</v>
      </c>
      <c r="C25" s="18">
        <v>-14184000</v>
      </c>
      <c r="D25" s="18">
        <v>-12679000</v>
      </c>
      <c r="E25" s="18">
        <v>-30374000</v>
      </c>
      <c r="F25" s="18">
        <v>-8486000</v>
      </c>
      <c r="G25" s="19">
        <v>-65723000</v>
      </c>
      <c r="H25" s="18">
        <v>-1428000</v>
      </c>
      <c r="I25" s="18">
        <v>2700000</v>
      </c>
      <c r="J25" s="18">
        <v>-22546000</v>
      </c>
      <c r="K25" s="18">
        <v>-24135000</v>
      </c>
      <c r="L25" s="19">
        <v>-45409000</v>
      </c>
      <c r="M25" s="18">
        <v>-353000</v>
      </c>
      <c r="N25" s="18">
        <v>-5291000</v>
      </c>
      <c r="O25" s="18">
        <v>-287000</v>
      </c>
      <c r="P25" s="18">
        <v>-34345000</v>
      </c>
      <c r="Q25" s="19">
        <f>SUM(M25:P25)</f>
        <v>-40276000</v>
      </c>
      <c r="R25" s="18">
        <v>-3816000</v>
      </c>
      <c r="S25" s="18">
        <v>-3109000</v>
      </c>
      <c r="T25" s="18">
        <v>-4142000</v>
      </c>
      <c r="U25" s="18">
        <v>-19465000</v>
      </c>
      <c r="V25" s="19">
        <f>SUM(R25:U25)</f>
        <v>-30532000</v>
      </c>
      <c r="W25" s="18">
        <v>-4365000</v>
      </c>
      <c r="X25" s="18">
        <v>399000</v>
      </c>
      <c r="Y25" s="18">
        <v>1348000</v>
      </c>
      <c r="Z25" s="18">
        <v>1376000</v>
      </c>
      <c r="AA25" s="19">
        <f>SUM(W25:Z25)</f>
        <v>-1242000</v>
      </c>
      <c r="AB25" s="18">
        <v>2315000</v>
      </c>
      <c r="AC25" s="18">
        <v>3562000</v>
      </c>
      <c r="AD25" s="18">
        <v>5835000</v>
      </c>
      <c r="AE25" s="18">
        <v>-6460000</v>
      </c>
      <c r="AF25" s="19">
        <f>SUM(AB25:AE25)</f>
        <v>5252000</v>
      </c>
      <c r="AG25" s="18">
        <v>8705000</v>
      </c>
      <c r="AH25" s="18">
        <v>10163000</v>
      </c>
      <c r="AI25" s="18">
        <v>8429000</v>
      </c>
      <c r="AJ25" s="18">
        <v>-3027000</v>
      </c>
      <c r="AK25" s="19">
        <f>SUM(AG25:AJ25)</f>
        <v>24270000</v>
      </c>
      <c r="AL25" s="18">
        <v>6685000</v>
      </c>
      <c r="AM25" s="18">
        <v>9952000</v>
      </c>
      <c r="AN25" s="18">
        <v>9184000</v>
      </c>
      <c r="AO25" s="18">
        <v>-479000</v>
      </c>
      <c r="AP25" s="19">
        <f>SUM(AL25:AO25)</f>
        <v>25342000</v>
      </c>
      <c r="AQ25" s="18">
        <v>3183000</v>
      </c>
      <c r="AR25" s="18">
        <v>-2448000</v>
      </c>
      <c r="AS25" s="18">
        <v>3029000</v>
      </c>
    </row>
    <row r="26" spans="1:45" ht="16.75" customHeight="1" x14ac:dyDescent="0.15">
      <c r="A26" s="6"/>
      <c r="B26" s="47"/>
      <c r="C26" s="6"/>
      <c r="D26" s="6"/>
      <c r="E26" s="6"/>
      <c r="F26" s="6"/>
      <c r="G26" s="47"/>
      <c r="H26" s="6"/>
      <c r="I26" s="6"/>
      <c r="J26" s="6"/>
      <c r="K26" s="6"/>
      <c r="L26" s="47"/>
      <c r="M26" s="6"/>
      <c r="N26" s="6"/>
      <c r="O26" s="6"/>
      <c r="P26" s="6"/>
      <c r="Q26" s="47"/>
      <c r="R26" s="6"/>
      <c r="S26" s="6"/>
      <c r="T26" s="6"/>
      <c r="U26" s="6"/>
      <c r="V26" s="47"/>
      <c r="W26" s="6"/>
      <c r="X26" s="6"/>
      <c r="Y26" s="6"/>
      <c r="Z26" s="6"/>
      <c r="AA26" s="47"/>
      <c r="AB26" s="6"/>
      <c r="AC26" s="6"/>
      <c r="AD26" s="6"/>
      <c r="AE26" s="6"/>
      <c r="AF26" s="47"/>
      <c r="AG26" s="6"/>
      <c r="AH26" s="6"/>
      <c r="AI26" s="6"/>
      <c r="AJ26" s="6"/>
      <c r="AK26" s="47"/>
      <c r="AL26" s="6"/>
      <c r="AM26" s="6"/>
      <c r="AN26" s="6"/>
      <c r="AO26" s="6"/>
      <c r="AP26" s="47"/>
      <c r="AQ26" s="6"/>
      <c r="AR26" s="6"/>
      <c r="AS26" s="6"/>
    </row>
    <row r="27" spans="1:45" ht="27.5" customHeight="1" x14ac:dyDescent="0.15">
      <c r="A27" s="1" t="s">
        <v>72</v>
      </c>
      <c r="B27" s="30">
        <f t="shared" ref="B27:AS27" si="6">+B23-B25</f>
        <v>-85576000</v>
      </c>
      <c r="C27" s="31">
        <f t="shared" si="6"/>
        <v>-26215000</v>
      </c>
      <c r="D27" s="31">
        <f t="shared" si="6"/>
        <v>-25191000</v>
      </c>
      <c r="E27" s="31">
        <f t="shared" si="6"/>
        <v>3117000</v>
      </c>
      <c r="F27" s="31">
        <f t="shared" si="6"/>
        <v>-19010000</v>
      </c>
      <c r="G27" s="30">
        <f t="shared" si="6"/>
        <v>-67299000</v>
      </c>
      <c r="H27" s="31">
        <f t="shared" si="6"/>
        <v>-27818000</v>
      </c>
      <c r="I27" s="31">
        <f t="shared" si="6"/>
        <v>-41180000</v>
      </c>
      <c r="J27" s="31">
        <f t="shared" si="6"/>
        <v>-15261000</v>
      </c>
      <c r="K27" s="31">
        <f t="shared" si="6"/>
        <v>-49688000</v>
      </c>
      <c r="L27" s="30">
        <f t="shared" si="6"/>
        <v>-133947000</v>
      </c>
      <c r="M27" s="31">
        <f t="shared" si="6"/>
        <v>-42140000</v>
      </c>
      <c r="N27" s="31">
        <f t="shared" si="6"/>
        <v>-40202000</v>
      </c>
      <c r="O27" s="31">
        <f t="shared" si="6"/>
        <v>-38040000</v>
      </c>
      <c r="P27" s="31">
        <f t="shared" si="6"/>
        <v>-4879000</v>
      </c>
      <c r="Q27" s="30">
        <f t="shared" si="6"/>
        <v>-125261000</v>
      </c>
      <c r="R27" s="31">
        <f t="shared" si="6"/>
        <v>-21728000</v>
      </c>
      <c r="S27" s="31">
        <f t="shared" si="6"/>
        <v>-23968000</v>
      </c>
      <c r="T27" s="31">
        <f t="shared" si="6"/>
        <v>-11725000</v>
      </c>
      <c r="U27" s="31">
        <f t="shared" si="6"/>
        <v>-32847000</v>
      </c>
      <c r="V27" s="30">
        <f t="shared" si="6"/>
        <v>-90268000</v>
      </c>
      <c r="W27" s="31">
        <f t="shared" si="6"/>
        <v>17365000</v>
      </c>
      <c r="X27" s="31">
        <f t="shared" si="6"/>
        <v>-6431000</v>
      </c>
      <c r="Y27" s="31">
        <f t="shared" si="6"/>
        <v>-15375000</v>
      </c>
      <c r="Z27" s="31">
        <f t="shared" si="6"/>
        <v>-29392000</v>
      </c>
      <c r="AA27" s="30">
        <f t="shared" si="6"/>
        <v>-33833000</v>
      </c>
      <c r="AB27" s="31">
        <f t="shared" si="6"/>
        <v>-27218000</v>
      </c>
      <c r="AC27" s="31">
        <f t="shared" si="6"/>
        <v>-30436000</v>
      </c>
      <c r="AD27" s="31">
        <f t="shared" si="6"/>
        <v>-30520000</v>
      </c>
      <c r="AE27" s="31">
        <f t="shared" si="6"/>
        <v>-35932000</v>
      </c>
      <c r="AF27" s="30">
        <f t="shared" si="6"/>
        <v>-124106000</v>
      </c>
      <c r="AG27" s="31">
        <f t="shared" si="6"/>
        <v>-1586000</v>
      </c>
      <c r="AH27" s="31">
        <f t="shared" si="6"/>
        <v>4476000</v>
      </c>
      <c r="AI27" s="31">
        <f t="shared" si="6"/>
        <v>13379000</v>
      </c>
      <c r="AJ27" s="31">
        <f t="shared" si="6"/>
        <v>-6178000</v>
      </c>
      <c r="AK27" s="30">
        <f t="shared" si="6"/>
        <v>10091000</v>
      </c>
      <c r="AL27" s="31">
        <f t="shared" si="6"/>
        <v>-7489000</v>
      </c>
      <c r="AM27" s="31">
        <f t="shared" si="6"/>
        <v>1732000</v>
      </c>
      <c r="AN27" s="31">
        <f t="shared" si="6"/>
        <v>9522000</v>
      </c>
      <c r="AO27" s="31">
        <f t="shared" si="6"/>
        <v>-6267000</v>
      </c>
      <c r="AP27" s="30">
        <f t="shared" si="6"/>
        <v>-2502000</v>
      </c>
      <c r="AQ27" s="31">
        <f t="shared" si="6"/>
        <v>7747000</v>
      </c>
      <c r="AR27" s="31">
        <f t="shared" si="6"/>
        <v>27420000</v>
      </c>
      <c r="AS27" s="31">
        <f t="shared" si="6"/>
        <v>39873000</v>
      </c>
    </row>
    <row r="28" spans="1:45" ht="16.75" customHeight="1" x14ac:dyDescent="0.15">
      <c r="B28" s="46"/>
      <c r="G28" s="46"/>
      <c r="L28" s="46"/>
      <c r="Q28" s="46"/>
      <c r="V28" s="46"/>
      <c r="AA28" s="46"/>
      <c r="AF28" s="46"/>
      <c r="AK28" s="46"/>
      <c r="AP28" s="46"/>
    </row>
    <row r="29" spans="1:45" ht="27.5" customHeight="1" x14ac:dyDescent="0.15">
      <c r="A29" s="3" t="s">
        <v>73</v>
      </c>
      <c r="B29" s="19">
        <v>89684000</v>
      </c>
      <c r="C29" s="18">
        <v>24915000</v>
      </c>
      <c r="D29" s="18">
        <v>21855000</v>
      </c>
      <c r="E29" s="18">
        <v>19824000</v>
      </c>
      <c r="F29" s="18">
        <v>24185000</v>
      </c>
      <c r="G29" s="19">
        <v>90779000</v>
      </c>
      <c r="H29" s="18">
        <v>24803000</v>
      </c>
      <c r="I29" s="18">
        <v>61803000</v>
      </c>
      <c r="J29" s="18">
        <v>1071661000</v>
      </c>
      <c r="K29" s="18">
        <v>4227000</v>
      </c>
      <c r="L29" s="19">
        <v>1162494000</v>
      </c>
      <c r="M29" s="18">
        <v>0</v>
      </c>
      <c r="N29" s="18">
        <v>0</v>
      </c>
      <c r="O29" s="18">
        <v>0</v>
      </c>
      <c r="P29" s="18">
        <v>750000</v>
      </c>
      <c r="Q29" s="19">
        <f>SUM(M29:P29)</f>
        <v>750000</v>
      </c>
      <c r="R29" s="18">
        <v>0</v>
      </c>
      <c r="S29" s="18">
        <v>0</v>
      </c>
      <c r="T29" s="18">
        <v>0</v>
      </c>
      <c r="U29" s="18">
        <v>0</v>
      </c>
      <c r="V29" s="19">
        <f>SUM(R29:U29)</f>
        <v>0</v>
      </c>
      <c r="W29" s="18">
        <v>0</v>
      </c>
      <c r="X29" s="18">
        <v>0</v>
      </c>
      <c r="Y29" s="18">
        <v>0</v>
      </c>
      <c r="Z29" s="18">
        <v>0</v>
      </c>
      <c r="AA29" s="19">
        <f>SUM(W29:Z29)</f>
        <v>0</v>
      </c>
      <c r="AB29" s="18">
        <v>0</v>
      </c>
      <c r="AC29" s="18">
        <v>0</v>
      </c>
      <c r="AD29" s="18">
        <v>836000</v>
      </c>
      <c r="AE29" s="18">
        <v>4568000</v>
      </c>
      <c r="AF29" s="19">
        <f>SUM(AB29:AE29)</f>
        <v>5404000</v>
      </c>
      <c r="AG29" s="18">
        <v>0</v>
      </c>
      <c r="AH29" s="18">
        <v>387000</v>
      </c>
      <c r="AI29" s="18">
        <v>598000</v>
      </c>
      <c r="AJ29" s="18">
        <v>805000</v>
      </c>
      <c r="AK29" s="19">
        <f>SUM(AG29:AJ29)</f>
        <v>1790000</v>
      </c>
      <c r="AL29" s="18">
        <v>0</v>
      </c>
      <c r="AM29" s="18">
        <v>0</v>
      </c>
      <c r="AN29" s="18">
        <v>1688000</v>
      </c>
      <c r="AO29" s="18">
        <v>0</v>
      </c>
      <c r="AP29" s="19">
        <f>SUM(AL29:AO29)</f>
        <v>1688000</v>
      </c>
      <c r="AQ29" s="18">
        <v>0</v>
      </c>
      <c r="AR29" s="18">
        <v>0</v>
      </c>
      <c r="AS29" s="18">
        <v>0</v>
      </c>
    </row>
    <row r="30" spans="1:45" ht="16.75" customHeight="1" x14ac:dyDescent="0.15">
      <c r="A30" s="6"/>
      <c r="B30" s="47"/>
      <c r="C30" s="6"/>
      <c r="D30" s="6"/>
      <c r="E30" s="6"/>
      <c r="F30" s="6"/>
      <c r="G30" s="47"/>
      <c r="H30" s="6"/>
      <c r="I30" s="6"/>
      <c r="J30" s="6"/>
      <c r="K30" s="6"/>
      <c r="L30" s="47"/>
      <c r="M30" s="6"/>
      <c r="N30" s="6"/>
      <c r="O30" s="6"/>
      <c r="P30" s="6"/>
      <c r="Q30" s="47"/>
      <c r="R30" s="6"/>
      <c r="S30" s="6"/>
      <c r="T30" s="6"/>
      <c r="U30" s="6"/>
      <c r="V30" s="47"/>
      <c r="W30" s="6"/>
      <c r="X30" s="6"/>
      <c r="Y30" s="6"/>
      <c r="Z30" s="6"/>
      <c r="AA30" s="47"/>
      <c r="AB30" s="6"/>
      <c r="AC30" s="6"/>
      <c r="AD30" s="6"/>
      <c r="AE30" s="6"/>
      <c r="AF30" s="47"/>
      <c r="AG30" s="6"/>
      <c r="AH30" s="6"/>
      <c r="AI30" s="6"/>
      <c r="AJ30" s="6"/>
      <c r="AK30" s="47"/>
      <c r="AL30" s="6"/>
      <c r="AM30" s="6"/>
      <c r="AN30" s="6"/>
      <c r="AO30" s="6"/>
      <c r="AP30" s="47"/>
      <c r="AQ30" s="6"/>
      <c r="AR30" s="6"/>
      <c r="AS30" s="6"/>
    </row>
    <row r="31" spans="1:45" ht="16.75" customHeight="1" thickBot="1" x14ac:dyDescent="0.2">
      <c r="A31" s="33" t="s">
        <v>74</v>
      </c>
      <c r="B31" s="34">
        <f t="shared" ref="B31:AS31" si="7">+B27+B29</f>
        <v>4108000</v>
      </c>
      <c r="C31" s="35">
        <f t="shared" si="7"/>
        <v>-1300000</v>
      </c>
      <c r="D31" s="35">
        <f t="shared" si="7"/>
        <v>-3336000</v>
      </c>
      <c r="E31" s="35">
        <f t="shared" si="7"/>
        <v>22941000</v>
      </c>
      <c r="F31" s="35">
        <f t="shared" si="7"/>
        <v>5175000</v>
      </c>
      <c r="G31" s="34">
        <f t="shared" si="7"/>
        <v>23480000</v>
      </c>
      <c r="H31" s="35">
        <f t="shared" si="7"/>
        <v>-3015000</v>
      </c>
      <c r="I31" s="35">
        <f t="shared" si="7"/>
        <v>20623000</v>
      </c>
      <c r="J31" s="35">
        <f t="shared" si="7"/>
        <v>1056400000</v>
      </c>
      <c r="K31" s="35">
        <f t="shared" si="7"/>
        <v>-45461000</v>
      </c>
      <c r="L31" s="34">
        <f t="shared" si="7"/>
        <v>1028547000</v>
      </c>
      <c r="M31" s="35">
        <f t="shared" si="7"/>
        <v>-42140000</v>
      </c>
      <c r="N31" s="35">
        <f t="shared" si="7"/>
        <v>-40202000</v>
      </c>
      <c r="O31" s="35">
        <f t="shared" si="7"/>
        <v>-38040000</v>
      </c>
      <c r="P31" s="35">
        <f t="shared" si="7"/>
        <v>-4129000</v>
      </c>
      <c r="Q31" s="34">
        <f t="shared" si="7"/>
        <v>-124511000</v>
      </c>
      <c r="R31" s="35">
        <f t="shared" si="7"/>
        <v>-21728000</v>
      </c>
      <c r="S31" s="35">
        <f t="shared" si="7"/>
        <v>-23968000</v>
      </c>
      <c r="T31" s="35">
        <f t="shared" si="7"/>
        <v>-11725000</v>
      </c>
      <c r="U31" s="35">
        <f t="shared" si="7"/>
        <v>-32847000</v>
      </c>
      <c r="V31" s="34">
        <f t="shared" si="7"/>
        <v>-90268000</v>
      </c>
      <c r="W31" s="35">
        <f t="shared" si="7"/>
        <v>17365000</v>
      </c>
      <c r="X31" s="35">
        <f t="shared" si="7"/>
        <v>-6431000</v>
      </c>
      <c r="Y31" s="35">
        <f t="shared" si="7"/>
        <v>-15375000</v>
      </c>
      <c r="Z31" s="35">
        <f t="shared" si="7"/>
        <v>-29392000</v>
      </c>
      <c r="AA31" s="34">
        <f t="shared" si="7"/>
        <v>-33833000</v>
      </c>
      <c r="AB31" s="35">
        <f t="shared" si="7"/>
        <v>-27218000</v>
      </c>
      <c r="AC31" s="35">
        <f t="shared" si="7"/>
        <v>-30436000</v>
      </c>
      <c r="AD31" s="35">
        <f t="shared" si="7"/>
        <v>-29684000</v>
      </c>
      <c r="AE31" s="35">
        <f t="shared" si="7"/>
        <v>-31364000</v>
      </c>
      <c r="AF31" s="34">
        <f t="shared" si="7"/>
        <v>-118702000</v>
      </c>
      <c r="AG31" s="35">
        <f t="shared" si="7"/>
        <v>-1586000</v>
      </c>
      <c r="AH31" s="35">
        <f t="shared" si="7"/>
        <v>4863000</v>
      </c>
      <c r="AI31" s="35">
        <f t="shared" si="7"/>
        <v>13977000</v>
      </c>
      <c r="AJ31" s="35">
        <f t="shared" si="7"/>
        <v>-5373000</v>
      </c>
      <c r="AK31" s="34">
        <f t="shared" si="7"/>
        <v>11881000</v>
      </c>
      <c r="AL31" s="35">
        <f t="shared" si="7"/>
        <v>-7489000</v>
      </c>
      <c r="AM31" s="35">
        <f t="shared" si="7"/>
        <v>1732000</v>
      </c>
      <c r="AN31" s="35">
        <f t="shared" si="7"/>
        <v>11210000</v>
      </c>
      <c r="AO31" s="35">
        <f t="shared" si="7"/>
        <v>-6267000</v>
      </c>
      <c r="AP31" s="34">
        <f t="shared" si="7"/>
        <v>-814000</v>
      </c>
      <c r="AQ31" s="35">
        <f t="shared" si="7"/>
        <v>7747000</v>
      </c>
      <c r="AR31" s="35">
        <f t="shared" si="7"/>
        <v>27420000</v>
      </c>
      <c r="AS31" s="35">
        <f t="shared" si="7"/>
        <v>39873000</v>
      </c>
    </row>
    <row r="32" spans="1:45" ht="16.75" customHeight="1" thickTop="1" x14ac:dyDescent="0.15">
      <c r="A32" s="48"/>
      <c r="B32" s="49"/>
      <c r="C32" s="48"/>
      <c r="D32" s="48"/>
      <c r="E32" s="48"/>
      <c r="F32" s="48"/>
      <c r="G32" s="49"/>
      <c r="H32" s="48"/>
      <c r="I32" s="48"/>
      <c r="J32" s="48"/>
      <c r="K32" s="48"/>
      <c r="L32" s="49"/>
      <c r="M32" s="48"/>
      <c r="N32" s="48"/>
      <c r="O32" s="48"/>
      <c r="P32" s="48"/>
      <c r="Q32" s="49"/>
      <c r="R32" s="48"/>
      <c r="S32" s="48"/>
      <c r="T32" s="48"/>
      <c r="U32" s="48"/>
      <c r="V32" s="49"/>
      <c r="W32" s="48"/>
      <c r="X32" s="48"/>
      <c r="Y32" s="48"/>
      <c r="Z32" s="48"/>
      <c r="AA32" s="49"/>
      <c r="AB32" s="48"/>
      <c r="AC32" s="48"/>
      <c r="AD32" s="48"/>
      <c r="AE32" s="48"/>
      <c r="AF32" s="49"/>
      <c r="AG32" s="48"/>
      <c r="AH32" s="48"/>
      <c r="AI32" s="48"/>
      <c r="AJ32" s="48"/>
      <c r="AK32" s="49"/>
      <c r="AL32" s="48"/>
      <c r="AM32" s="48"/>
      <c r="AN32" s="48"/>
      <c r="AO32" s="48"/>
      <c r="AP32" s="49"/>
      <c r="AQ32" s="48"/>
      <c r="AR32" s="48"/>
      <c r="AS32" s="48"/>
    </row>
    <row r="33" spans="1:45" ht="16.75" customHeight="1" x14ac:dyDescent="0.15">
      <c r="A33" s="1" t="s">
        <v>75</v>
      </c>
      <c r="B33" s="36">
        <v>0.05</v>
      </c>
      <c r="C33" s="37">
        <v>-0.02</v>
      </c>
      <c r="D33" s="37">
        <v>-0.04</v>
      </c>
      <c r="E33" s="37">
        <v>0.28000000000000003</v>
      </c>
      <c r="F33" s="37">
        <v>7.0000000000000007E-2</v>
      </c>
      <c r="G33" s="36">
        <v>0.3</v>
      </c>
      <c r="H33" s="37">
        <v>-0.04</v>
      </c>
      <c r="I33" s="37">
        <v>0.27</v>
      </c>
      <c r="J33" s="37">
        <v>13.65</v>
      </c>
      <c r="K33" s="37">
        <v>-0.67</v>
      </c>
      <c r="L33" s="36">
        <v>13.71</v>
      </c>
      <c r="M33" s="37">
        <v>-0.61</v>
      </c>
      <c r="N33" s="37">
        <v>-0.59</v>
      </c>
      <c r="O33" s="37">
        <v>-0.56000000000000005</v>
      </c>
      <c r="P33" s="37">
        <v>-0.06</v>
      </c>
      <c r="Q33" s="36">
        <v>-1.84</v>
      </c>
      <c r="R33" s="37">
        <v>-0.33</v>
      </c>
      <c r="S33" s="37">
        <v>-0.36</v>
      </c>
      <c r="T33" s="37">
        <v>-0.18</v>
      </c>
      <c r="U33" s="37">
        <v>-0.49</v>
      </c>
      <c r="V33" s="36">
        <v>-1.36</v>
      </c>
      <c r="W33" s="37">
        <v>0.25</v>
      </c>
      <c r="X33" s="37">
        <v>-0.09</v>
      </c>
      <c r="Y33" s="37">
        <v>-0.23</v>
      </c>
      <c r="Z33" s="37">
        <v>-0.43</v>
      </c>
      <c r="AA33" s="36">
        <v>-0.5</v>
      </c>
      <c r="AB33" s="37">
        <v>-0.4</v>
      </c>
      <c r="AC33" s="37">
        <v>-0.45</v>
      </c>
      <c r="AD33" s="37">
        <v>-0.46</v>
      </c>
      <c r="AE33" s="37">
        <v>-0.48</v>
      </c>
      <c r="AF33" s="36">
        <v>-1.79</v>
      </c>
      <c r="AG33" s="37">
        <v>-0.02</v>
      </c>
      <c r="AH33" s="37">
        <v>7.0000000000000007E-2</v>
      </c>
      <c r="AI33" s="37">
        <v>0.21</v>
      </c>
      <c r="AJ33" s="37">
        <v>-0.08</v>
      </c>
      <c r="AK33" s="36">
        <v>0.17</v>
      </c>
      <c r="AL33" s="37">
        <v>-0.11241200222152201</v>
      </c>
      <c r="AM33" s="37">
        <v>2.57320714911825E-2</v>
      </c>
      <c r="AN33" s="37">
        <v>0.16795768844672901</v>
      </c>
      <c r="AO33" s="37">
        <v>-9.5016450111436196E-2</v>
      </c>
      <c r="AP33" s="36">
        <v>-1.2309879283032701E-2</v>
      </c>
      <c r="AQ33" s="37">
        <v>0.116092970283676</v>
      </c>
      <c r="AR33" s="37">
        <v>0.41683768869430399</v>
      </c>
      <c r="AS33" s="37">
        <v>0.62025355837287099</v>
      </c>
    </row>
    <row r="34" spans="1:45" ht="27.5" customHeight="1" x14ac:dyDescent="0.15">
      <c r="A34" s="1" t="s">
        <v>76</v>
      </c>
      <c r="B34" s="36">
        <v>-1.1000000000000001</v>
      </c>
      <c r="C34" s="37">
        <v>-0.33</v>
      </c>
      <c r="D34" s="37">
        <v>-0.32</v>
      </c>
      <c r="E34" s="37">
        <v>0.04</v>
      </c>
      <c r="F34" s="37">
        <v>-0.24</v>
      </c>
      <c r="G34" s="36">
        <v>-0.85</v>
      </c>
      <c r="H34" s="37">
        <v>-0.36</v>
      </c>
      <c r="I34" s="37">
        <v>-0.53</v>
      </c>
      <c r="J34" s="37">
        <v>-0.2</v>
      </c>
      <c r="K34" s="37">
        <v>-0.73</v>
      </c>
      <c r="L34" s="36">
        <v>-1.79</v>
      </c>
      <c r="M34" s="37">
        <v>-0.61</v>
      </c>
      <c r="N34" s="37">
        <v>-0.59</v>
      </c>
      <c r="O34" s="37">
        <v>-0.56378106798274896</v>
      </c>
      <c r="P34" s="37">
        <v>-7.2845902324678594E-2</v>
      </c>
      <c r="Q34" s="36">
        <v>-1.84859799291617</v>
      </c>
      <c r="R34" s="37">
        <v>-0.33137105383559601</v>
      </c>
      <c r="S34" s="37">
        <v>-0.36309650053022302</v>
      </c>
      <c r="T34" s="37">
        <v>-0.17625482915683299</v>
      </c>
      <c r="U34" s="37">
        <v>-0.48944286331599901</v>
      </c>
      <c r="V34" s="36">
        <v>-1.3614364249247799</v>
      </c>
      <c r="W34" s="37">
        <v>0.24947920408016699</v>
      </c>
      <c r="X34" s="37">
        <v>-9.4515152405866998E-2</v>
      </c>
      <c r="Y34" s="37">
        <v>-0.22547294324681</v>
      </c>
      <c r="Z34" s="37">
        <v>-0.43044388793696797</v>
      </c>
      <c r="AA34" s="36">
        <v>-0.496005043174854</v>
      </c>
      <c r="AB34" s="37">
        <v>-0.39790652456763598</v>
      </c>
      <c r="AC34" s="37">
        <v>-0.45361869560033402</v>
      </c>
      <c r="AD34" s="37">
        <v>-0.47110397629044198</v>
      </c>
      <c r="AE34" s="37">
        <v>-0.55173049166231602</v>
      </c>
      <c r="AF34" s="36">
        <v>-1.87041837472872</v>
      </c>
      <c r="AG34" s="37">
        <v>-2.38507000315804E-2</v>
      </c>
      <c r="AH34" s="37">
        <v>6.5951553014675507E-2</v>
      </c>
      <c r="AI34" s="37">
        <v>0.19691506115420301</v>
      </c>
      <c r="AJ34" s="37">
        <v>-9.3150189225457203E-2</v>
      </c>
      <c r="AK34" s="36">
        <v>0.14857622427044401</v>
      </c>
      <c r="AL34" s="37">
        <v>-0.11241200222152201</v>
      </c>
      <c r="AM34" s="37">
        <v>2.57320714911825E-2</v>
      </c>
      <c r="AN34" s="37">
        <v>0.14266664668953999</v>
      </c>
      <c r="AO34" s="37">
        <v>-9.5016450111436196E-2</v>
      </c>
      <c r="AP34" s="36">
        <v>-3.7836999958412602E-2</v>
      </c>
      <c r="AQ34" s="37">
        <v>0.116092970283676</v>
      </c>
      <c r="AR34" s="37">
        <v>0.41683768869430399</v>
      </c>
      <c r="AS34" s="37">
        <v>0.62025355837287099</v>
      </c>
    </row>
    <row r="35" spans="1:45" ht="16.75" customHeight="1" x14ac:dyDescent="0.15"/>
    <row r="36" spans="1:45" ht="16.75" customHeight="1" x14ac:dyDescent="0.15">
      <c r="A36" s="101" t="s">
        <v>77</v>
      </c>
      <c r="B36" s="94"/>
      <c r="C36" s="94"/>
    </row>
    <row r="37" spans="1:45" ht="27.5" customHeight="1" x14ac:dyDescent="0.15">
      <c r="B37" s="102" t="s">
        <v>78</v>
      </c>
      <c r="C37" s="94"/>
      <c r="D37" s="94"/>
      <c r="E37" s="94"/>
      <c r="F37" s="94"/>
      <c r="G37" s="94"/>
    </row>
    <row r="38" spans="1:45" ht="15" customHeight="1" x14ac:dyDescent="0.15"/>
    <row r="39" spans="1:45" ht="15" customHeight="1" x14ac:dyDescent="0.15"/>
    <row r="40" spans="1:45" ht="15" customHeight="1" x14ac:dyDescent="0.15"/>
    <row r="41" spans="1:45" ht="16.75" customHeight="1" x14ac:dyDescent="0.15">
      <c r="A41" s="8" t="s">
        <v>79</v>
      </c>
    </row>
    <row r="42" spans="1:45" ht="16.75" customHeight="1" x14ac:dyDescent="0.15">
      <c r="A42" s="6" t="s">
        <v>12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ht="16.75" customHeight="1" x14ac:dyDescent="0.15">
      <c r="B43" s="39" t="s">
        <v>13</v>
      </c>
      <c r="C43" s="40" t="s">
        <v>14</v>
      </c>
      <c r="D43" s="40" t="s">
        <v>15</v>
      </c>
      <c r="E43" s="40" t="s">
        <v>16</v>
      </c>
      <c r="F43" s="40" t="s">
        <v>17</v>
      </c>
      <c r="G43" s="39" t="s">
        <v>18</v>
      </c>
      <c r="H43" s="40" t="s">
        <v>19</v>
      </c>
      <c r="I43" s="40" t="s">
        <v>20</v>
      </c>
      <c r="J43" s="40" t="s">
        <v>21</v>
      </c>
      <c r="K43" s="40" t="s">
        <v>22</v>
      </c>
      <c r="L43" s="39" t="s">
        <v>23</v>
      </c>
      <c r="M43" s="40" t="s">
        <v>24</v>
      </c>
      <c r="N43" s="40" t="s">
        <v>25</v>
      </c>
      <c r="O43" s="40" t="s">
        <v>26</v>
      </c>
      <c r="P43" s="40" t="s">
        <v>27</v>
      </c>
      <c r="Q43" s="39" t="s">
        <v>28</v>
      </c>
      <c r="R43" s="40" t="s">
        <v>29</v>
      </c>
      <c r="S43" s="40" t="s">
        <v>30</v>
      </c>
      <c r="T43" s="40" t="s">
        <v>31</v>
      </c>
      <c r="U43" s="40" t="s">
        <v>32</v>
      </c>
      <c r="V43" s="39" t="s">
        <v>33</v>
      </c>
      <c r="W43" s="40" t="s">
        <v>34</v>
      </c>
      <c r="X43" s="40" t="s">
        <v>35</v>
      </c>
      <c r="Y43" s="40" t="s">
        <v>36</v>
      </c>
      <c r="Z43" s="40" t="s">
        <v>37</v>
      </c>
      <c r="AA43" s="39" t="s">
        <v>38</v>
      </c>
      <c r="AB43" s="40" t="s">
        <v>39</v>
      </c>
      <c r="AC43" s="40" t="s">
        <v>40</v>
      </c>
      <c r="AD43" s="40" t="s">
        <v>41</v>
      </c>
      <c r="AE43" s="40" t="s">
        <v>42</v>
      </c>
      <c r="AF43" s="39" t="s">
        <v>43</v>
      </c>
      <c r="AG43" s="40" t="s">
        <v>44</v>
      </c>
      <c r="AH43" s="40" t="s">
        <v>45</v>
      </c>
      <c r="AI43" s="40" t="s">
        <v>46</v>
      </c>
      <c r="AJ43" s="40" t="s">
        <v>47</v>
      </c>
      <c r="AK43" s="39" t="s">
        <v>48</v>
      </c>
      <c r="AL43" s="40" t="s">
        <v>49</v>
      </c>
      <c r="AM43" s="40" t="s">
        <v>50</v>
      </c>
      <c r="AN43" s="40" t="s">
        <v>51</v>
      </c>
      <c r="AO43" s="40" t="s">
        <v>52</v>
      </c>
      <c r="AP43" s="39" t="s">
        <v>53</v>
      </c>
      <c r="AQ43" s="40" t="s">
        <v>54</v>
      </c>
      <c r="AR43" s="40" t="s">
        <v>55</v>
      </c>
      <c r="AS43" s="40" t="s">
        <v>56</v>
      </c>
    </row>
    <row r="44" spans="1:45" ht="16.75" customHeight="1" x14ac:dyDescent="0.15">
      <c r="A44" s="1" t="s">
        <v>57</v>
      </c>
      <c r="B44" s="41">
        <v>174760000</v>
      </c>
      <c r="C44" s="42">
        <v>46757000</v>
      </c>
      <c r="D44" s="42">
        <v>54013000</v>
      </c>
      <c r="E44" s="42">
        <v>59121000</v>
      </c>
      <c r="F44" s="42">
        <v>60210000</v>
      </c>
      <c r="G44" s="41">
        <v>220101000</v>
      </c>
      <c r="H44" s="42">
        <v>62471000</v>
      </c>
      <c r="I44" s="42">
        <v>64812000</v>
      </c>
      <c r="J44" s="42">
        <v>80021000</v>
      </c>
      <c r="K44" s="42">
        <v>78316000</v>
      </c>
      <c r="L44" s="41">
        <v>285620000</v>
      </c>
      <c r="M44" s="42">
        <v>82511000</v>
      </c>
      <c r="N44" s="42">
        <v>90143000</v>
      </c>
      <c r="O44" s="42">
        <v>102217000</v>
      </c>
      <c r="P44" s="42">
        <v>105701000</v>
      </c>
      <c r="Q44" s="41">
        <f>SUM(M44:P44)</f>
        <v>380572000</v>
      </c>
      <c r="R44" s="42">
        <v>99437000</v>
      </c>
      <c r="S44" s="42">
        <v>104661000</v>
      </c>
      <c r="T44" s="42">
        <v>119753000</v>
      </c>
      <c r="U44" s="42">
        <v>119175000</v>
      </c>
      <c r="V44" s="41">
        <f>SUM(R44:U44)</f>
        <v>443026000</v>
      </c>
      <c r="W44" s="42">
        <v>119038000</v>
      </c>
      <c r="X44" s="42">
        <v>127290000</v>
      </c>
      <c r="Y44" s="42">
        <v>140604000</v>
      </c>
      <c r="Z44" s="42">
        <v>141725000</v>
      </c>
      <c r="AA44" s="41">
        <f>SUM(W44:Z44)</f>
        <v>528657000</v>
      </c>
      <c r="AB44" s="42">
        <v>142243000</v>
      </c>
      <c r="AC44" s="42">
        <v>147099000</v>
      </c>
      <c r="AD44" s="42">
        <v>158615000</v>
      </c>
      <c r="AE44" s="42">
        <v>148626000</v>
      </c>
      <c r="AF44" s="41">
        <f>SUM(AB44:AE44)</f>
        <v>596583000</v>
      </c>
      <c r="AG44" s="42">
        <v>154069000</v>
      </c>
      <c r="AH44" s="42">
        <v>159871000</v>
      </c>
      <c r="AI44" s="42">
        <v>173869000</v>
      </c>
      <c r="AJ44" s="42">
        <v>171852000</v>
      </c>
      <c r="AK44" s="41">
        <f>SUM(AG44:AJ44)</f>
        <v>659661000</v>
      </c>
      <c r="AL44" s="42">
        <v>175961000</v>
      </c>
      <c r="AM44" s="42">
        <v>185483000</v>
      </c>
      <c r="AN44" s="42">
        <v>195412000</v>
      </c>
      <c r="AO44" s="42">
        <v>188724000</v>
      </c>
      <c r="AP44" s="41">
        <f>SUM(AL44:AO44)</f>
        <v>745580000</v>
      </c>
      <c r="AQ44" s="42">
        <v>194822000</v>
      </c>
      <c r="AR44" s="42">
        <v>199829000</v>
      </c>
      <c r="AS44" s="42">
        <v>212197000</v>
      </c>
    </row>
    <row r="45" spans="1:45" ht="16.75" customHeight="1" x14ac:dyDescent="0.15">
      <c r="B45" s="46"/>
      <c r="G45" s="46"/>
      <c r="L45" s="46"/>
      <c r="Q45" s="46"/>
      <c r="V45" s="46"/>
      <c r="AA45" s="46"/>
      <c r="AF45" s="46"/>
      <c r="AK45" s="46"/>
      <c r="AP45" s="46"/>
    </row>
    <row r="46" spans="1:45" ht="16.75" customHeight="1" x14ac:dyDescent="0.15">
      <c r="A46" s="3" t="s">
        <v>58</v>
      </c>
      <c r="B46" s="19">
        <v>77040000</v>
      </c>
      <c r="C46" s="18">
        <v>17464000</v>
      </c>
      <c r="D46" s="18">
        <v>17341000</v>
      </c>
      <c r="E46" s="18">
        <v>17888000</v>
      </c>
      <c r="F46" s="18">
        <v>17157000</v>
      </c>
      <c r="G46" s="19">
        <v>69850000</v>
      </c>
      <c r="H46" s="18">
        <v>16972000</v>
      </c>
      <c r="I46" s="18">
        <v>20136000</v>
      </c>
      <c r="J46" s="18">
        <v>28900000</v>
      </c>
      <c r="K46" s="18">
        <v>31171000</v>
      </c>
      <c r="L46" s="19">
        <v>97180000</v>
      </c>
      <c r="M46" s="18">
        <v>31061000</v>
      </c>
      <c r="N46" s="18">
        <v>33786000</v>
      </c>
      <c r="O46" s="18">
        <v>31569000</v>
      </c>
      <c r="P46" s="18">
        <v>30745000</v>
      </c>
      <c r="Q46" s="19">
        <f>SUM(M46:P46)</f>
        <v>127161000</v>
      </c>
      <c r="R46" s="18">
        <v>28384000</v>
      </c>
      <c r="S46" s="18">
        <v>29634000</v>
      </c>
      <c r="T46" s="18">
        <v>31884000</v>
      </c>
      <c r="U46" s="18">
        <v>30756000</v>
      </c>
      <c r="V46" s="19">
        <f>SUM(R46:U46)</f>
        <v>120658000</v>
      </c>
      <c r="W46" s="18">
        <v>28880000</v>
      </c>
      <c r="X46" s="18">
        <v>29519000</v>
      </c>
      <c r="Y46" s="18">
        <v>32742000</v>
      </c>
      <c r="Z46" s="18">
        <v>33464000</v>
      </c>
      <c r="AA46" s="19">
        <f>SUM(W46:Z46)</f>
        <v>124605000</v>
      </c>
      <c r="AB46" s="18">
        <v>35215000</v>
      </c>
      <c r="AC46" s="18">
        <v>36374000</v>
      </c>
      <c r="AD46" s="18">
        <v>37870000</v>
      </c>
      <c r="AE46" s="18">
        <v>37483000</v>
      </c>
      <c r="AF46" s="19">
        <f>SUM(AB46:AE46)</f>
        <v>146942000</v>
      </c>
      <c r="AG46" s="18">
        <v>41702000</v>
      </c>
      <c r="AH46" s="18">
        <v>39366000</v>
      </c>
      <c r="AI46" s="18">
        <v>42936000</v>
      </c>
      <c r="AJ46" s="18">
        <v>43147000</v>
      </c>
      <c r="AK46" s="19">
        <f>SUM(AG46:AJ46)</f>
        <v>167151000</v>
      </c>
      <c r="AL46" s="18">
        <v>46307000</v>
      </c>
      <c r="AM46" s="18">
        <v>45987000</v>
      </c>
      <c r="AN46" s="18">
        <v>49857000</v>
      </c>
      <c r="AO46" s="18">
        <v>53179000</v>
      </c>
      <c r="AP46" s="19">
        <f>SUM(AL46:AO46)</f>
        <v>195330000</v>
      </c>
      <c r="AQ46" s="18">
        <v>54028000</v>
      </c>
      <c r="AR46" s="18">
        <v>55392000</v>
      </c>
      <c r="AS46" s="18">
        <v>55873000</v>
      </c>
    </row>
    <row r="47" spans="1:45" ht="16.75" customHeight="1" x14ac:dyDescent="0.15">
      <c r="A47" s="43" t="s">
        <v>59</v>
      </c>
      <c r="B47" s="25">
        <f t="shared" ref="B47:AS47" si="8">+B44-B46</f>
        <v>97720000</v>
      </c>
      <c r="C47" s="24">
        <f t="shared" si="8"/>
        <v>29293000</v>
      </c>
      <c r="D47" s="24">
        <f t="shared" si="8"/>
        <v>36672000</v>
      </c>
      <c r="E47" s="24">
        <f t="shared" si="8"/>
        <v>41233000</v>
      </c>
      <c r="F47" s="24">
        <f t="shared" si="8"/>
        <v>43053000</v>
      </c>
      <c r="G47" s="25">
        <f t="shared" si="8"/>
        <v>150251000</v>
      </c>
      <c r="H47" s="24">
        <f t="shared" si="8"/>
        <v>45499000</v>
      </c>
      <c r="I47" s="24">
        <f t="shared" si="8"/>
        <v>44676000</v>
      </c>
      <c r="J47" s="24">
        <f t="shared" si="8"/>
        <v>51121000</v>
      </c>
      <c r="K47" s="24">
        <f t="shared" si="8"/>
        <v>47145000</v>
      </c>
      <c r="L47" s="25">
        <f t="shared" si="8"/>
        <v>188440000</v>
      </c>
      <c r="M47" s="24">
        <f t="shared" si="8"/>
        <v>51450000</v>
      </c>
      <c r="N47" s="24">
        <f t="shared" si="8"/>
        <v>56357000</v>
      </c>
      <c r="O47" s="24">
        <f t="shared" si="8"/>
        <v>70648000</v>
      </c>
      <c r="P47" s="24">
        <f t="shared" si="8"/>
        <v>74956000</v>
      </c>
      <c r="Q47" s="25">
        <f t="shared" si="8"/>
        <v>253411000</v>
      </c>
      <c r="R47" s="24">
        <f t="shared" si="8"/>
        <v>71053000</v>
      </c>
      <c r="S47" s="24">
        <f t="shared" si="8"/>
        <v>75027000</v>
      </c>
      <c r="T47" s="24">
        <f t="shared" si="8"/>
        <v>87869000</v>
      </c>
      <c r="U47" s="24">
        <f t="shared" si="8"/>
        <v>88419000</v>
      </c>
      <c r="V47" s="25">
        <f t="shared" si="8"/>
        <v>322368000</v>
      </c>
      <c r="W47" s="24">
        <f t="shared" si="8"/>
        <v>90158000</v>
      </c>
      <c r="X47" s="24">
        <f t="shared" si="8"/>
        <v>97771000</v>
      </c>
      <c r="Y47" s="24">
        <f t="shared" si="8"/>
        <v>107862000</v>
      </c>
      <c r="Z47" s="24">
        <f t="shared" si="8"/>
        <v>108261000</v>
      </c>
      <c r="AA47" s="25">
        <f t="shared" si="8"/>
        <v>404052000</v>
      </c>
      <c r="AB47" s="24">
        <f t="shared" si="8"/>
        <v>107028000</v>
      </c>
      <c r="AC47" s="24">
        <f t="shared" si="8"/>
        <v>110725000</v>
      </c>
      <c r="AD47" s="24">
        <f t="shared" si="8"/>
        <v>120745000</v>
      </c>
      <c r="AE47" s="24">
        <f t="shared" si="8"/>
        <v>111143000</v>
      </c>
      <c r="AF47" s="25">
        <f t="shared" si="8"/>
        <v>449641000</v>
      </c>
      <c r="AG47" s="24">
        <f t="shared" si="8"/>
        <v>112367000</v>
      </c>
      <c r="AH47" s="24">
        <f t="shared" si="8"/>
        <v>120505000</v>
      </c>
      <c r="AI47" s="24">
        <f t="shared" si="8"/>
        <v>130933000</v>
      </c>
      <c r="AJ47" s="24">
        <f t="shared" si="8"/>
        <v>128705000</v>
      </c>
      <c r="AK47" s="25">
        <f t="shared" si="8"/>
        <v>492510000</v>
      </c>
      <c r="AL47" s="24">
        <f t="shared" si="8"/>
        <v>129654000</v>
      </c>
      <c r="AM47" s="24">
        <f t="shared" si="8"/>
        <v>139496000</v>
      </c>
      <c r="AN47" s="24">
        <f t="shared" si="8"/>
        <v>145555000</v>
      </c>
      <c r="AO47" s="24">
        <f t="shared" si="8"/>
        <v>135545000</v>
      </c>
      <c r="AP47" s="25">
        <f t="shared" si="8"/>
        <v>550250000</v>
      </c>
      <c r="AQ47" s="24">
        <f t="shared" si="8"/>
        <v>140794000</v>
      </c>
      <c r="AR47" s="24">
        <f t="shared" si="8"/>
        <v>144437000</v>
      </c>
      <c r="AS47" s="24">
        <f t="shared" si="8"/>
        <v>156324000</v>
      </c>
    </row>
    <row r="48" spans="1:45" ht="16.75" customHeight="1" x14ac:dyDescent="0.15">
      <c r="A48" s="26" t="s">
        <v>60</v>
      </c>
      <c r="B48" s="27">
        <f t="shared" ref="B48:AK48" si="9">+B47/B44</f>
        <v>0.55916685740444039</v>
      </c>
      <c r="C48" s="28">
        <f t="shared" si="9"/>
        <v>0.62649442864170068</v>
      </c>
      <c r="D48" s="28">
        <f t="shared" si="9"/>
        <v>0.67894766074833834</v>
      </c>
      <c r="E48" s="28">
        <f t="shared" si="9"/>
        <v>0.69743407587828354</v>
      </c>
      <c r="F48" s="28">
        <f t="shared" si="9"/>
        <v>0.71504733432984557</v>
      </c>
      <c r="G48" s="27">
        <f t="shared" si="9"/>
        <v>0.6826456944766266</v>
      </c>
      <c r="H48" s="28">
        <f t="shared" si="9"/>
        <v>0.72832194138080064</v>
      </c>
      <c r="I48" s="28">
        <f t="shared" si="9"/>
        <v>0.68931679318644701</v>
      </c>
      <c r="J48" s="28">
        <f t="shared" si="9"/>
        <v>0.63884480323914972</v>
      </c>
      <c r="K48" s="28">
        <f t="shared" si="9"/>
        <v>0.6019842688594923</v>
      </c>
      <c r="L48" s="27">
        <f t="shared" si="9"/>
        <v>0.65975772004761568</v>
      </c>
      <c r="M48" s="28">
        <f t="shared" si="9"/>
        <v>0.62355322320660278</v>
      </c>
      <c r="N48" s="28">
        <f t="shared" si="9"/>
        <v>0.62519552266953615</v>
      </c>
      <c r="O48" s="28">
        <f t="shared" si="9"/>
        <v>0.69115704824050794</v>
      </c>
      <c r="P48" s="28">
        <f t="shared" si="9"/>
        <v>0.7091323639322239</v>
      </c>
      <c r="Q48" s="27">
        <f t="shared" si="9"/>
        <v>0.66586874494182446</v>
      </c>
      <c r="R48" s="28">
        <f t="shared" si="9"/>
        <v>0.71455293301286238</v>
      </c>
      <c r="S48" s="28">
        <f t="shared" si="9"/>
        <v>0.71685728208215094</v>
      </c>
      <c r="T48" s="28">
        <f t="shared" si="9"/>
        <v>0.73375197281070204</v>
      </c>
      <c r="U48" s="28">
        <f t="shared" si="9"/>
        <v>0.74192573945877915</v>
      </c>
      <c r="V48" s="27">
        <f t="shared" si="9"/>
        <v>0.72765029591942687</v>
      </c>
      <c r="W48" s="28">
        <f t="shared" si="9"/>
        <v>0.75738839698247618</v>
      </c>
      <c r="X48" s="28">
        <f t="shared" si="9"/>
        <v>0.76809647262157277</v>
      </c>
      <c r="Y48" s="28">
        <f t="shared" si="9"/>
        <v>0.76713322522830074</v>
      </c>
      <c r="Z48" s="28">
        <f t="shared" si="9"/>
        <v>0.76388075498324215</v>
      </c>
      <c r="AA48" s="27">
        <f t="shared" si="9"/>
        <v>0.76429896889665705</v>
      </c>
      <c r="AB48" s="28">
        <f t="shared" si="9"/>
        <v>0.75243069957748365</v>
      </c>
      <c r="AC48" s="28">
        <f t="shared" si="9"/>
        <v>0.75272435570602114</v>
      </c>
      <c r="AD48" s="28">
        <f t="shared" si="9"/>
        <v>0.76124578381615859</v>
      </c>
      <c r="AE48" s="28">
        <f t="shared" si="9"/>
        <v>0.74780321074374601</v>
      </c>
      <c r="AF48" s="27">
        <f t="shared" si="9"/>
        <v>0.75369395373317716</v>
      </c>
      <c r="AG48" s="28">
        <f t="shared" si="9"/>
        <v>0.72932906684667265</v>
      </c>
      <c r="AH48" s="28">
        <f t="shared" si="9"/>
        <v>0.75376397220258828</v>
      </c>
      <c r="AI48" s="28">
        <f t="shared" si="9"/>
        <v>0.7530554612955731</v>
      </c>
      <c r="AJ48" s="28">
        <f t="shared" si="9"/>
        <v>0.74892931126783513</v>
      </c>
      <c r="AK48" s="27">
        <f t="shared" si="9"/>
        <v>0.74661075916266084</v>
      </c>
      <c r="AL48" s="28">
        <f>IFERROR(+AL47/AL44,0)</f>
        <v>0.73683373020157872</v>
      </c>
      <c r="AM48" s="28">
        <f>IFERROR(+AM47/AM44,0)</f>
        <v>0.75206892275841986</v>
      </c>
      <c r="AN48" s="28">
        <f>IFERROR(+AN47/AN44,0)</f>
        <v>0.74486213743270624</v>
      </c>
      <c r="AO48" s="28">
        <f>IFERROR(+AO47/AO44,0)</f>
        <v>0.71821813865751039</v>
      </c>
      <c r="AP48" s="27">
        <f>+AP47/AP44</f>
        <v>0.73801604120282194</v>
      </c>
      <c r="AQ48" s="28">
        <f>IFERROR(+AQ47/AQ44,0)</f>
        <v>0.72268019012226548</v>
      </c>
      <c r="AR48" s="28">
        <f>IFERROR(+AR47/AR44,0)</f>
        <v>0.7228029965620606</v>
      </c>
      <c r="AS48" s="28">
        <f>IFERROR(+AS47/AS44,0)</f>
        <v>0.73669279019024769</v>
      </c>
    </row>
    <row r="49" spans="1:45" ht="16.75" customHeight="1" x14ac:dyDescent="0.15">
      <c r="B49" s="50"/>
      <c r="G49" s="50"/>
      <c r="L49" s="50"/>
      <c r="Q49" s="50"/>
      <c r="V49" s="50"/>
      <c r="AA49" s="50"/>
      <c r="AF49" s="50"/>
      <c r="AK49" s="50"/>
      <c r="AP49" s="50"/>
    </row>
    <row r="50" spans="1:45" ht="16.75" customHeight="1" x14ac:dyDescent="0.15">
      <c r="A50" s="1" t="s">
        <v>61</v>
      </c>
      <c r="B50" s="46"/>
      <c r="G50" s="46"/>
      <c r="L50" s="46"/>
      <c r="Q50" s="46"/>
      <c r="V50" s="46"/>
      <c r="AA50" s="46"/>
      <c r="AF50" s="46"/>
      <c r="AK50" s="46"/>
      <c r="AP50" s="46"/>
    </row>
    <row r="51" spans="1:45" ht="15" customHeight="1" x14ac:dyDescent="0.15">
      <c r="A51" s="29" t="s">
        <v>62</v>
      </c>
      <c r="B51" s="30">
        <v>38854000</v>
      </c>
      <c r="C51" s="31">
        <v>11147000</v>
      </c>
      <c r="D51" s="31">
        <v>11963000</v>
      </c>
      <c r="E51" s="31">
        <v>11134000</v>
      </c>
      <c r="F51" s="31">
        <v>10825000</v>
      </c>
      <c r="G51" s="30">
        <v>45070000</v>
      </c>
      <c r="H51" s="31">
        <v>12628000</v>
      </c>
      <c r="I51" s="31">
        <v>13195000</v>
      </c>
      <c r="J51" s="31">
        <v>14525000</v>
      </c>
      <c r="K51" s="31">
        <v>17125000</v>
      </c>
      <c r="L51" s="30">
        <v>57472000</v>
      </c>
      <c r="M51" s="31">
        <v>19271000</v>
      </c>
      <c r="N51" s="31">
        <v>20099000</v>
      </c>
      <c r="O51" s="31">
        <v>20941000</v>
      </c>
      <c r="P51" s="31">
        <v>22410000</v>
      </c>
      <c r="Q51" s="30">
        <f>SUM(M51:P51)</f>
        <v>82721000</v>
      </c>
      <c r="R51" s="31">
        <v>21103000</v>
      </c>
      <c r="S51" s="31">
        <v>23322000</v>
      </c>
      <c r="T51" s="31">
        <v>23232000</v>
      </c>
      <c r="U51" s="31">
        <v>28494000</v>
      </c>
      <c r="V51" s="30">
        <f>SUM(R51:U51)</f>
        <v>96151000</v>
      </c>
      <c r="W51" s="31">
        <v>29428000</v>
      </c>
      <c r="X51" s="31">
        <v>28604000</v>
      </c>
      <c r="Y51" s="31">
        <v>32606000</v>
      </c>
      <c r="Z51" s="31">
        <v>35185000</v>
      </c>
      <c r="AA51" s="30">
        <f>SUM(W51:Z51)</f>
        <v>125823000</v>
      </c>
      <c r="AB51" s="31">
        <v>36005000</v>
      </c>
      <c r="AC51" s="31">
        <v>33779000</v>
      </c>
      <c r="AD51" s="31">
        <v>32521000</v>
      </c>
      <c r="AE51" s="31">
        <v>31483000</v>
      </c>
      <c r="AF51" s="30">
        <f>SUM(AB51:AE51)</f>
        <v>133788000</v>
      </c>
      <c r="AG51" s="31">
        <v>29442000</v>
      </c>
      <c r="AH51" s="31">
        <v>28440000</v>
      </c>
      <c r="AI51" s="31">
        <v>30828000</v>
      </c>
      <c r="AJ51" s="31">
        <v>35302000</v>
      </c>
      <c r="AK51" s="30">
        <f>SUM(AG51:AJ51)</f>
        <v>124012000</v>
      </c>
      <c r="AL51" s="31">
        <v>33913000</v>
      </c>
      <c r="AM51" s="31">
        <v>32969000</v>
      </c>
      <c r="AN51" s="31">
        <v>32650000</v>
      </c>
      <c r="AO51" s="31">
        <v>35432000</v>
      </c>
      <c r="AP51" s="30">
        <f>SUM(AL51:AO51)</f>
        <v>134964000</v>
      </c>
      <c r="AQ51" s="31">
        <v>31276000</v>
      </c>
      <c r="AR51" s="31">
        <v>30449000</v>
      </c>
      <c r="AS51" s="31">
        <v>28189000</v>
      </c>
    </row>
    <row r="52" spans="1:45" ht="15" customHeight="1" x14ac:dyDescent="0.15">
      <c r="A52" s="29" t="s">
        <v>63</v>
      </c>
      <c r="B52" s="30">
        <v>51765000</v>
      </c>
      <c r="C52" s="31">
        <v>18637000</v>
      </c>
      <c r="D52" s="31">
        <v>20251000</v>
      </c>
      <c r="E52" s="31">
        <v>21581000</v>
      </c>
      <c r="F52" s="31">
        <v>24790000</v>
      </c>
      <c r="G52" s="30">
        <v>85259000</v>
      </c>
      <c r="H52" s="31">
        <v>23402000</v>
      </c>
      <c r="I52" s="31">
        <v>26086000</v>
      </c>
      <c r="J52" s="31">
        <v>30594000</v>
      </c>
      <c r="K52" s="31">
        <v>34487000</v>
      </c>
      <c r="L52" s="30">
        <v>114568000</v>
      </c>
      <c r="M52" s="31">
        <v>34224000</v>
      </c>
      <c r="N52" s="31">
        <v>35446000</v>
      </c>
      <c r="O52" s="31">
        <v>36323000</v>
      </c>
      <c r="P52" s="31">
        <v>44886000</v>
      </c>
      <c r="Q52" s="30">
        <f>SUM(M52:P52)</f>
        <v>150879000</v>
      </c>
      <c r="R52" s="31">
        <v>31504000</v>
      </c>
      <c r="S52" s="31">
        <v>32472000</v>
      </c>
      <c r="T52" s="31">
        <v>34692000</v>
      </c>
      <c r="U52" s="31">
        <v>38474000</v>
      </c>
      <c r="V52" s="30">
        <f>SUM(R52:U52)</f>
        <v>137142000</v>
      </c>
      <c r="W52" s="31">
        <v>35186000</v>
      </c>
      <c r="X52" s="31">
        <v>32760000</v>
      </c>
      <c r="Y52" s="31">
        <v>38995000</v>
      </c>
      <c r="Z52" s="31">
        <v>47236000</v>
      </c>
      <c r="AA52" s="30">
        <f>SUM(W52:Z52)</f>
        <v>154177000</v>
      </c>
      <c r="AB52" s="31">
        <v>45396000</v>
      </c>
      <c r="AC52" s="31">
        <v>39833000</v>
      </c>
      <c r="AD52" s="31">
        <v>41831000</v>
      </c>
      <c r="AE52" s="31">
        <v>45948000</v>
      </c>
      <c r="AF52" s="30">
        <f>SUM(AB52:AE52)</f>
        <v>173008000</v>
      </c>
      <c r="AG52" s="31">
        <v>41143000</v>
      </c>
      <c r="AH52" s="31">
        <v>39349000</v>
      </c>
      <c r="AI52" s="31">
        <v>42114000</v>
      </c>
      <c r="AJ52" s="31">
        <v>54139000</v>
      </c>
      <c r="AK52" s="30">
        <f>SUM(AG52:AJ52)</f>
        <v>176745000</v>
      </c>
      <c r="AL52" s="31">
        <v>47082000</v>
      </c>
      <c r="AM52" s="31">
        <v>43724000</v>
      </c>
      <c r="AN52" s="31">
        <v>43585000</v>
      </c>
      <c r="AO52" s="31">
        <v>51245000</v>
      </c>
      <c r="AP52" s="30">
        <f>SUM(AL52:AO52)</f>
        <v>185636000</v>
      </c>
      <c r="AQ52" s="31">
        <v>45892000</v>
      </c>
      <c r="AR52" s="31">
        <v>43216000</v>
      </c>
      <c r="AS52" s="31">
        <v>43846000</v>
      </c>
    </row>
    <row r="53" spans="1:45" ht="15" customHeight="1" x14ac:dyDescent="0.15">
      <c r="A53" s="29" t="s">
        <v>64</v>
      </c>
      <c r="B53" s="30">
        <v>66789000</v>
      </c>
      <c r="C53" s="31">
        <v>13852000</v>
      </c>
      <c r="D53" s="31">
        <v>15136000</v>
      </c>
      <c r="E53" s="31">
        <v>12525000</v>
      </c>
      <c r="F53" s="31">
        <v>14662000</v>
      </c>
      <c r="G53" s="30">
        <v>56176000</v>
      </c>
      <c r="H53" s="31">
        <v>15302000</v>
      </c>
      <c r="I53" s="31">
        <v>19767000</v>
      </c>
      <c r="J53" s="31">
        <v>17071000</v>
      </c>
      <c r="K53" s="31">
        <v>17963000</v>
      </c>
      <c r="L53" s="30">
        <v>70103000</v>
      </c>
      <c r="M53" s="31">
        <v>20395000</v>
      </c>
      <c r="N53" s="31">
        <v>20654000</v>
      </c>
      <c r="O53" s="31">
        <v>18972000</v>
      </c>
      <c r="P53" s="31">
        <v>23653000</v>
      </c>
      <c r="Q53" s="30">
        <f>SUM(M53:P53)</f>
        <v>83674000</v>
      </c>
      <c r="R53" s="31">
        <v>17062000</v>
      </c>
      <c r="S53" s="31">
        <v>17892000</v>
      </c>
      <c r="T53" s="31">
        <v>17625000</v>
      </c>
      <c r="U53" s="31">
        <v>20713000</v>
      </c>
      <c r="V53" s="30">
        <f>SUM(R53:U53)</f>
        <v>73292000</v>
      </c>
      <c r="W53" s="31">
        <v>18726000</v>
      </c>
      <c r="X53" s="31">
        <v>18738000</v>
      </c>
      <c r="Y53" s="31">
        <v>21642000</v>
      </c>
      <c r="Z53" s="31">
        <v>23037000</v>
      </c>
      <c r="AA53" s="30">
        <f>SUM(W53:Z53)</f>
        <v>82143000</v>
      </c>
      <c r="AB53" s="31">
        <v>21622000</v>
      </c>
      <c r="AC53" s="31">
        <v>19944000</v>
      </c>
      <c r="AD53" s="31">
        <v>20654000</v>
      </c>
      <c r="AE53" s="31">
        <v>19459000</v>
      </c>
      <c r="AF53" s="30">
        <f>SUM(AB53:AE53)</f>
        <v>81679000</v>
      </c>
      <c r="AG53" s="31">
        <v>20939000</v>
      </c>
      <c r="AH53" s="31">
        <v>20982000</v>
      </c>
      <c r="AI53" s="31">
        <v>21610000</v>
      </c>
      <c r="AJ53" s="31">
        <v>23146000</v>
      </c>
      <c r="AK53" s="30">
        <f>SUM(AG53:AJ53)</f>
        <v>86677000</v>
      </c>
      <c r="AL53" s="31">
        <v>21870000</v>
      </c>
      <c r="AM53" s="31">
        <v>22103000</v>
      </c>
      <c r="AN53" s="31">
        <v>24052000</v>
      </c>
      <c r="AO53" s="31">
        <v>25834000</v>
      </c>
      <c r="AP53" s="30">
        <f>SUM(AL53:AO53)</f>
        <v>93859000</v>
      </c>
      <c r="AQ53" s="31">
        <v>27822000</v>
      </c>
      <c r="AR53" s="31">
        <v>26077000</v>
      </c>
      <c r="AS53" s="31">
        <v>22632000</v>
      </c>
    </row>
    <row r="54" spans="1:45" ht="15" customHeight="1" x14ac:dyDescent="0.15">
      <c r="A54" s="32" t="s">
        <v>65</v>
      </c>
      <c r="B54" s="19">
        <v>0</v>
      </c>
      <c r="C54" s="18">
        <v>0</v>
      </c>
      <c r="D54" s="18">
        <v>0</v>
      </c>
      <c r="E54" s="18">
        <v>0</v>
      </c>
      <c r="F54" s="18">
        <v>0</v>
      </c>
      <c r="G54" s="19">
        <v>0</v>
      </c>
      <c r="H54" s="18">
        <v>0</v>
      </c>
      <c r="I54" s="18">
        <v>0</v>
      </c>
      <c r="J54" s="18">
        <v>0</v>
      </c>
      <c r="K54" s="18">
        <v>0</v>
      </c>
      <c r="L54" s="19">
        <v>0</v>
      </c>
      <c r="M54" s="18">
        <v>0</v>
      </c>
      <c r="N54" s="18">
        <v>0</v>
      </c>
      <c r="O54" s="18">
        <v>0</v>
      </c>
      <c r="P54" s="18">
        <v>0</v>
      </c>
      <c r="Q54" s="19">
        <f>SUM(M54:P54)</f>
        <v>0</v>
      </c>
      <c r="R54" s="18">
        <v>0</v>
      </c>
      <c r="S54" s="18">
        <v>0</v>
      </c>
      <c r="T54" s="18">
        <v>0</v>
      </c>
      <c r="U54" s="18">
        <v>0</v>
      </c>
      <c r="V54" s="19">
        <f>SUM(R54:U54)</f>
        <v>0</v>
      </c>
      <c r="W54" s="18">
        <v>0</v>
      </c>
      <c r="X54" s="18">
        <v>0</v>
      </c>
      <c r="Y54" s="18">
        <v>0</v>
      </c>
      <c r="Z54" s="18">
        <v>0</v>
      </c>
      <c r="AA54" s="19">
        <f>SUM(W54:Z54)</f>
        <v>0</v>
      </c>
      <c r="AB54" s="18">
        <v>0</v>
      </c>
      <c r="AC54" s="18">
        <v>0</v>
      </c>
      <c r="AD54" s="18">
        <v>0</v>
      </c>
      <c r="AE54" s="18">
        <v>0</v>
      </c>
      <c r="AF54" s="19">
        <f>SUM(AB54:AE54)</f>
        <v>0</v>
      </c>
      <c r="AG54" s="18">
        <v>0</v>
      </c>
      <c r="AH54" s="18">
        <v>0</v>
      </c>
      <c r="AI54" s="18">
        <v>0</v>
      </c>
      <c r="AJ54" s="18">
        <v>0</v>
      </c>
      <c r="AK54" s="19">
        <f>SUM(AG54:AJ54)</f>
        <v>0</v>
      </c>
      <c r="AL54" s="18">
        <v>0</v>
      </c>
      <c r="AM54" s="18">
        <v>0</v>
      </c>
      <c r="AN54" s="18">
        <v>0</v>
      </c>
      <c r="AO54" s="18">
        <v>0</v>
      </c>
      <c r="AP54" s="19">
        <f>SUM(AL54:AO54)</f>
        <v>0</v>
      </c>
      <c r="AQ54" s="18">
        <v>0</v>
      </c>
      <c r="AR54" s="18">
        <v>0</v>
      </c>
      <c r="AS54" s="18">
        <v>0</v>
      </c>
    </row>
    <row r="55" spans="1:45" ht="15" customHeight="1" x14ac:dyDescent="0.15">
      <c r="A55" s="6" t="s">
        <v>66</v>
      </c>
      <c r="B55" s="25">
        <f t="shared" ref="B55:AS55" si="10">SUM(B51:B54)</f>
        <v>157408000</v>
      </c>
      <c r="C55" s="24">
        <f t="shared" si="10"/>
        <v>43636000</v>
      </c>
      <c r="D55" s="24">
        <f t="shared" si="10"/>
        <v>47350000</v>
      </c>
      <c r="E55" s="24">
        <f t="shared" si="10"/>
        <v>45240000</v>
      </c>
      <c r="F55" s="24">
        <f t="shared" si="10"/>
        <v>50277000</v>
      </c>
      <c r="G55" s="25">
        <f t="shared" si="10"/>
        <v>186505000</v>
      </c>
      <c r="H55" s="24">
        <f t="shared" si="10"/>
        <v>51332000</v>
      </c>
      <c r="I55" s="24">
        <f t="shared" si="10"/>
        <v>59048000</v>
      </c>
      <c r="J55" s="24">
        <f t="shared" si="10"/>
        <v>62190000</v>
      </c>
      <c r="K55" s="24">
        <f t="shared" si="10"/>
        <v>69575000</v>
      </c>
      <c r="L55" s="25">
        <f t="shared" si="10"/>
        <v>242143000</v>
      </c>
      <c r="M55" s="24">
        <f t="shared" si="10"/>
        <v>73890000</v>
      </c>
      <c r="N55" s="24">
        <f t="shared" si="10"/>
        <v>76199000</v>
      </c>
      <c r="O55" s="24">
        <f t="shared" si="10"/>
        <v>76236000</v>
      </c>
      <c r="P55" s="24">
        <f t="shared" si="10"/>
        <v>90949000</v>
      </c>
      <c r="Q55" s="25">
        <f t="shared" si="10"/>
        <v>317274000</v>
      </c>
      <c r="R55" s="24">
        <f t="shared" si="10"/>
        <v>69669000</v>
      </c>
      <c r="S55" s="24">
        <f t="shared" si="10"/>
        <v>73686000</v>
      </c>
      <c r="T55" s="24">
        <f t="shared" si="10"/>
        <v>75549000</v>
      </c>
      <c r="U55" s="24">
        <f t="shared" si="10"/>
        <v>87681000</v>
      </c>
      <c r="V55" s="25">
        <f t="shared" si="10"/>
        <v>306585000</v>
      </c>
      <c r="W55" s="24">
        <f t="shared" si="10"/>
        <v>83340000</v>
      </c>
      <c r="X55" s="24">
        <f t="shared" si="10"/>
        <v>80102000</v>
      </c>
      <c r="Y55" s="24">
        <f t="shared" si="10"/>
        <v>93243000</v>
      </c>
      <c r="Z55" s="24">
        <f t="shared" si="10"/>
        <v>105458000</v>
      </c>
      <c r="AA55" s="25">
        <f t="shared" si="10"/>
        <v>362143000</v>
      </c>
      <c r="AB55" s="24">
        <f t="shared" si="10"/>
        <v>103023000</v>
      </c>
      <c r="AC55" s="24">
        <f t="shared" si="10"/>
        <v>93556000</v>
      </c>
      <c r="AD55" s="24">
        <f t="shared" si="10"/>
        <v>95006000</v>
      </c>
      <c r="AE55" s="24">
        <f t="shared" si="10"/>
        <v>96890000</v>
      </c>
      <c r="AF55" s="25">
        <f t="shared" si="10"/>
        <v>388475000</v>
      </c>
      <c r="AG55" s="24">
        <f t="shared" si="10"/>
        <v>91524000</v>
      </c>
      <c r="AH55" s="24">
        <f t="shared" si="10"/>
        <v>88771000</v>
      </c>
      <c r="AI55" s="24">
        <f t="shared" si="10"/>
        <v>94552000</v>
      </c>
      <c r="AJ55" s="24">
        <f t="shared" si="10"/>
        <v>112587000</v>
      </c>
      <c r="AK55" s="25">
        <f t="shared" si="10"/>
        <v>387434000</v>
      </c>
      <c r="AL55" s="24">
        <f t="shared" si="10"/>
        <v>102865000</v>
      </c>
      <c r="AM55" s="24">
        <f t="shared" si="10"/>
        <v>98796000</v>
      </c>
      <c r="AN55" s="24">
        <f t="shared" si="10"/>
        <v>100287000</v>
      </c>
      <c r="AO55" s="24">
        <f t="shared" si="10"/>
        <v>112511000</v>
      </c>
      <c r="AP55" s="25">
        <f t="shared" si="10"/>
        <v>414459000</v>
      </c>
      <c r="AQ55" s="24">
        <f t="shared" si="10"/>
        <v>104990000</v>
      </c>
      <c r="AR55" s="24">
        <f t="shared" si="10"/>
        <v>99742000</v>
      </c>
      <c r="AS55" s="24">
        <f t="shared" si="10"/>
        <v>94667000</v>
      </c>
    </row>
    <row r="56" spans="1:45" ht="16.75" customHeight="1" x14ac:dyDescent="0.15">
      <c r="B56" s="46"/>
      <c r="G56" s="46"/>
      <c r="L56" s="46"/>
      <c r="Q56" s="46"/>
      <c r="V56" s="46"/>
      <c r="AA56" s="46"/>
      <c r="AF56" s="46"/>
      <c r="AK56" s="46"/>
      <c r="AP56" s="46"/>
    </row>
    <row r="57" spans="1:45" ht="16.75" customHeight="1" x14ac:dyDescent="0.15">
      <c r="A57" s="1" t="s">
        <v>67</v>
      </c>
      <c r="B57" s="30">
        <f t="shared" ref="B57:AS57" si="11">+B47-B55</f>
        <v>-59688000</v>
      </c>
      <c r="C57" s="31">
        <f t="shared" si="11"/>
        <v>-14343000</v>
      </c>
      <c r="D57" s="31">
        <f t="shared" si="11"/>
        <v>-10678000</v>
      </c>
      <c r="E57" s="31">
        <f t="shared" si="11"/>
        <v>-4007000</v>
      </c>
      <c r="F57" s="31">
        <f t="shared" si="11"/>
        <v>-7224000</v>
      </c>
      <c r="G57" s="30">
        <f t="shared" si="11"/>
        <v>-36254000</v>
      </c>
      <c r="H57" s="31">
        <f t="shared" si="11"/>
        <v>-5833000</v>
      </c>
      <c r="I57" s="31">
        <f t="shared" si="11"/>
        <v>-14372000</v>
      </c>
      <c r="J57" s="31">
        <f t="shared" si="11"/>
        <v>-11069000</v>
      </c>
      <c r="K57" s="31">
        <f t="shared" si="11"/>
        <v>-22430000</v>
      </c>
      <c r="L57" s="30">
        <f t="shared" si="11"/>
        <v>-53703000</v>
      </c>
      <c r="M57" s="31">
        <f t="shared" si="11"/>
        <v>-22440000</v>
      </c>
      <c r="N57" s="31">
        <f t="shared" si="11"/>
        <v>-19842000</v>
      </c>
      <c r="O57" s="31">
        <f t="shared" si="11"/>
        <v>-5588000</v>
      </c>
      <c r="P57" s="31">
        <f t="shared" si="11"/>
        <v>-15993000</v>
      </c>
      <c r="Q57" s="30">
        <f t="shared" si="11"/>
        <v>-63863000</v>
      </c>
      <c r="R57" s="31">
        <f t="shared" si="11"/>
        <v>1384000</v>
      </c>
      <c r="S57" s="31">
        <f t="shared" si="11"/>
        <v>1341000</v>
      </c>
      <c r="T57" s="31">
        <f t="shared" si="11"/>
        <v>12320000</v>
      </c>
      <c r="U57" s="31">
        <f t="shared" si="11"/>
        <v>738000</v>
      </c>
      <c r="V57" s="30">
        <f t="shared" si="11"/>
        <v>15783000</v>
      </c>
      <c r="W57" s="31">
        <f t="shared" si="11"/>
        <v>6818000</v>
      </c>
      <c r="X57" s="31">
        <f t="shared" si="11"/>
        <v>17669000</v>
      </c>
      <c r="Y57" s="31">
        <f t="shared" si="11"/>
        <v>14619000</v>
      </c>
      <c r="Z57" s="31">
        <f t="shared" si="11"/>
        <v>2803000</v>
      </c>
      <c r="AA57" s="30">
        <f t="shared" si="11"/>
        <v>41909000</v>
      </c>
      <c r="AB57" s="31">
        <f t="shared" si="11"/>
        <v>4005000</v>
      </c>
      <c r="AC57" s="31">
        <f t="shared" si="11"/>
        <v>17169000</v>
      </c>
      <c r="AD57" s="31">
        <f t="shared" si="11"/>
        <v>25739000</v>
      </c>
      <c r="AE57" s="31">
        <f t="shared" si="11"/>
        <v>14253000</v>
      </c>
      <c r="AF57" s="30">
        <f t="shared" si="11"/>
        <v>61166000</v>
      </c>
      <c r="AG57" s="31">
        <f t="shared" si="11"/>
        <v>20843000</v>
      </c>
      <c r="AH57" s="31">
        <f t="shared" si="11"/>
        <v>31734000</v>
      </c>
      <c r="AI57" s="31">
        <f t="shared" si="11"/>
        <v>36381000</v>
      </c>
      <c r="AJ57" s="31">
        <f t="shared" si="11"/>
        <v>16118000</v>
      </c>
      <c r="AK57" s="30">
        <f t="shared" si="11"/>
        <v>105076000</v>
      </c>
      <c r="AL57" s="31">
        <f t="shared" si="11"/>
        <v>26789000</v>
      </c>
      <c r="AM57" s="31">
        <f t="shared" si="11"/>
        <v>40700000</v>
      </c>
      <c r="AN57" s="31">
        <f t="shared" si="11"/>
        <v>45268000</v>
      </c>
      <c r="AO57" s="31">
        <f t="shared" si="11"/>
        <v>23034000</v>
      </c>
      <c r="AP57" s="30">
        <f t="shared" si="11"/>
        <v>135791000</v>
      </c>
      <c r="AQ57" s="31">
        <f t="shared" si="11"/>
        <v>35804000</v>
      </c>
      <c r="AR57" s="31">
        <f t="shared" si="11"/>
        <v>44695000</v>
      </c>
      <c r="AS57" s="31">
        <f t="shared" si="11"/>
        <v>61657000</v>
      </c>
    </row>
    <row r="58" spans="1:45" ht="16.75" customHeight="1" x14ac:dyDescent="0.15">
      <c r="A58" s="26" t="s">
        <v>68</v>
      </c>
      <c r="B58" s="27">
        <f t="shared" ref="B58:AK58" si="12">+B57/B44</f>
        <v>-0.34154268711375602</v>
      </c>
      <c r="C58" s="28">
        <f t="shared" si="12"/>
        <v>-0.3067562076266655</v>
      </c>
      <c r="D58" s="28">
        <f t="shared" si="12"/>
        <v>-0.19769314794586487</v>
      </c>
      <c r="E58" s="28">
        <f t="shared" si="12"/>
        <v>-6.7776255476057576E-2</v>
      </c>
      <c r="F58" s="28">
        <f t="shared" si="12"/>
        <v>-0.11998006975585451</v>
      </c>
      <c r="G58" s="27">
        <f t="shared" si="12"/>
        <v>-0.1647152897987742</v>
      </c>
      <c r="H58" s="28">
        <f t="shared" si="12"/>
        <v>-9.3371324294472632E-2</v>
      </c>
      <c r="I58" s="28">
        <f t="shared" si="12"/>
        <v>-0.22174905881626858</v>
      </c>
      <c r="J58" s="28">
        <f t="shared" si="12"/>
        <v>-0.13832618937528898</v>
      </c>
      <c r="K58" s="28">
        <f t="shared" si="12"/>
        <v>-0.28640379998978499</v>
      </c>
      <c r="L58" s="27">
        <f t="shared" si="12"/>
        <v>-0.18802254744065541</v>
      </c>
      <c r="M58" s="28">
        <f t="shared" si="12"/>
        <v>-0.27196373816824421</v>
      </c>
      <c r="N58" s="28">
        <f t="shared" si="12"/>
        <v>-0.22011692532975383</v>
      </c>
      <c r="O58" s="28">
        <f t="shared" si="12"/>
        <v>-5.4668010213565259E-2</v>
      </c>
      <c r="P58" s="28">
        <f t="shared" si="12"/>
        <v>-0.1513041503864675</v>
      </c>
      <c r="Q58" s="27">
        <f t="shared" si="12"/>
        <v>-0.1678079312193225</v>
      </c>
      <c r="R58" s="28">
        <f t="shared" si="12"/>
        <v>1.3918360368876776E-2</v>
      </c>
      <c r="S58" s="28">
        <f t="shared" si="12"/>
        <v>1.2812795597213862E-2</v>
      </c>
      <c r="T58" s="28">
        <f t="shared" si="12"/>
        <v>0.10287842475762611</v>
      </c>
      <c r="U58" s="28">
        <f t="shared" si="12"/>
        <v>6.1925739458779105E-3</v>
      </c>
      <c r="V58" s="27">
        <f t="shared" si="12"/>
        <v>3.5625448619268398E-2</v>
      </c>
      <c r="W58" s="28">
        <f t="shared" si="12"/>
        <v>5.7275827886893262E-2</v>
      </c>
      <c r="X58" s="28">
        <f t="shared" si="12"/>
        <v>0.13880901877602325</v>
      </c>
      <c r="Y58" s="28">
        <f t="shared" si="12"/>
        <v>0.10397285994708542</v>
      </c>
      <c r="Z58" s="28">
        <f t="shared" si="12"/>
        <v>1.9777738578232493E-2</v>
      </c>
      <c r="AA58" s="27">
        <f t="shared" si="12"/>
        <v>7.9274463404438042E-2</v>
      </c>
      <c r="AB58" s="28">
        <f t="shared" si="12"/>
        <v>2.815604282811808E-2</v>
      </c>
      <c r="AC58" s="28">
        <f t="shared" si="12"/>
        <v>0.11671731283013481</v>
      </c>
      <c r="AD58" s="28">
        <f t="shared" si="12"/>
        <v>0.16227342937301012</v>
      </c>
      <c r="AE58" s="28">
        <f t="shared" si="12"/>
        <v>9.5898429615275921E-2</v>
      </c>
      <c r="AF58" s="27">
        <f t="shared" si="12"/>
        <v>0.10252722588474697</v>
      </c>
      <c r="AG58" s="28">
        <f t="shared" si="12"/>
        <v>0.1352835417897176</v>
      </c>
      <c r="AH58" s="28">
        <f t="shared" si="12"/>
        <v>0.19849753864052894</v>
      </c>
      <c r="AI58" s="28">
        <f t="shared" si="12"/>
        <v>0.20924374097740253</v>
      </c>
      <c r="AJ58" s="28">
        <f t="shared" si="12"/>
        <v>9.3790005353443659E-2</v>
      </c>
      <c r="AK58" s="27">
        <f t="shared" si="12"/>
        <v>0.15928787665179539</v>
      </c>
      <c r="AL58" s="28">
        <f>IFERROR(+AL57/AL44,0)</f>
        <v>0.15224396315092548</v>
      </c>
      <c r="AM58" s="28">
        <f>IFERROR(+AM57/AM44,0)</f>
        <v>0.21942711730994216</v>
      </c>
      <c r="AN58" s="28">
        <f>IFERROR(+AN57/AN44,0)</f>
        <v>0.23165414611180479</v>
      </c>
      <c r="AO58" s="28">
        <f>IFERROR(+AO57/AO44,0)</f>
        <v>0.12205124944363197</v>
      </c>
      <c r="AP58" s="27">
        <f>+AP57/AP44</f>
        <v>0.18212800772552912</v>
      </c>
      <c r="AQ58" s="28">
        <f>IFERROR(+AQ57/AQ44,0)</f>
        <v>0.18377801275010008</v>
      </c>
      <c r="AR58" s="28">
        <f>IFERROR(+AR57/AR44,0)</f>
        <v>0.22366623463060917</v>
      </c>
      <c r="AS58" s="28">
        <f>IFERROR(+AS57/AS44,0)</f>
        <v>0.29056489959801507</v>
      </c>
    </row>
    <row r="59" spans="1:45" ht="16.75" customHeight="1" x14ac:dyDescent="0.15">
      <c r="B59" s="46"/>
      <c r="G59" s="46"/>
      <c r="L59" s="46"/>
      <c r="Q59" s="46"/>
      <c r="V59" s="46"/>
      <c r="AA59" s="46"/>
      <c r="AF59" s="46"/>
      <c r="AK59" s="46"/>
      <c r="AP59" s="46"/>
    </row>
    <row r="60" spans="1:45" ht="16.75" customHeight="1" x14ac:dyDescent="0.15">
      <c r="A60" s="3" t="s">
        <v>80</v>
      </c>
      <c r="B60" s="19">
        <v>652000</v>
      </c>
      <c r="C60" s="18">
        <v>-580000</v>
      </c>
      <c r="D60" s="18">
        <v>263000</v>
      </c>
      <c r="E60" s="18">
        <v>432000</v>
      </c>
      <c r="F60" s="18">
        <v>387000</v>
      </c>
      <c r="G60" s="19">
        <v>502000</v>
      </c>
      <c r="H60" s="18">
        <v>356000</v>
      </c>
      <c r="I60" s="18">
        <v>-281000</v>
      </c>
      <c r="J60" s="18">
        <v>10404000</v>
      </c>
      <c r="K60" s="18">
        <v>8311000</v>
      </c>
      <c r="L60" s="19">
        <v>18790000</v>
      </c>
      <c r="M60" s="18">
        <v>5882000</v>
      </c>
      <c r="N60" s="18">
        <v>4780000</v>
      </c>
      <c r="O60" s="18">
        <v>3158000</v>
      </c>
      <c r="P60" s="18">
        <v>1565000</v>
      </c>
      <c r="Q60" s="19">
        <f>SUM(M60:P60)</f>
        <v>15385000</v>
      </c>
      <c r="R60" s="18">
        <v>463000</v>
      </c>
      <c r="S60" s="18">
        <v>-225000</v>
      </c>
      <c r="T60" s="18">
        <v>-86000</v>
      </c>
      <c r="U60" s="18">
        <v>-404000</v>
      </c>
      <c r="V60" s="19">
        <f>SUM(R60:U60)</f>
        <v>-252000</v>
      </c>
      <c r="W60" s="18">
        <v>549000</v>
      </c>
      <c r="X60" s="18">
        <v>150000</v>
      </c>
      <c r="Y60" s="18">
        <v>-424000</v>
      </c>
      <c r="Z60" s="18">
        <v>-47000</v>
      </c>
      <c r="AA60" s="19">
        <f>SUM(W60:Z60)</f>
        <v>228000</v>
      </c>
      <c r="AB60" s="18">
        <v>699000</v>
      </c>
      <c r="AC60" s="18">
        <v>2248000</v>
      </c>
      <c r="AD60" s="18">
        <v>-736000</v>
      </c>
      <c r="AE60" s="18">
        <v>4735000</v>
      </c>
      <c r="AF60" s="19">
        <f>SUM(AB60:AE60)</f>
        <v>6946000</v>
      </c>
      <c r="AG60" s="18">
        <v>4849000</v>
      </c>
      <c r="AH60" s="18">
        <v>6431000</v>
      </c>
      <c r="AI60" s="18">
        <v>6607000</v>
      </c>
      <c r="AJ60" s="18">
        <v>5070000</v>
      </c>
      <c r="AK60" s="19">
        <f>SUM(AG60:AJ60)</f>
        <v>22957000</v>
      </c>
      <c r="AL60" s="18">
        <v>4444000</v>
      </c>
      <c r="AM60" s="18">
        <v>4197000</v>
      </c>
      <c r="AN60" s="18">
        <v>4033000</v>
      </c>
      <c r="AO60" s="18">
        <v>4762000</v>
      </c>
      <c r="AP60" s="19">
        <f>SUM(AL60:AO60)</f>
        <v>17436000</v>
      </c>
      <c r="AQ60" s="18">
        <v>3709000</v>
      </c>
      <c r="AR60" s="18">
        <v>3544000</v>
      </c>
      <c r="AS60" s="18">
        <v>3378000</v>
      </c>
    </row>
    <row r="61" spans="1:45" ht="16.75" customHeight="1" x14ac:dyDescent="0.15">
      <c r="A61" s="6"/>
      <c r="B61" s="47"/>
      <c r="C61" s="6"/>
      <c r="D61" s="6"/>
      <c r="E61" s="6"/>
      <c r="F61" s="6"/>
      <c r="G61" s="47"/>
      <c r="H61" s="6"/>
      <c r="I61" s="6"/>
      <c r="J61" s="6"/>
      <c r="K61" s="6"/>
      <c r="L61" s="47"/>
      <c r="M61" s="6"/>
      <c r="N61" s="6"/>
      <c r="O61" s="6"/>
      <c r="P61" s="6"/>
      <c r="Q61" s="47"/>
      <c r="R61" s="6"/>
      <c r="S61" s="6"/>
      <c r="T61" s="6"/>
      <c r="U61" s="6"/>
      <c r="V61" s="47"/>
      <c r="W61" s="6"/>
      <c r="X61" s="6"/>
      <c r="Y61" s="6"/>
      <c r="Z61" s="6"/>
      <c r="AA61" s="47"/>
      <c r="AB61" s="6"/>
      <c r="AC61" s="6"/>
      <c r="AD61" s="6"/>
      <c r="AE61" s="6"/>
      <c r="AF61" s="47"/>
      <c r="AG61" s="6"/>
      <c r="AH61" s="6"/>
      <c r="AI61" s="6"/>
      <c r="AJ61" s="6"/>
      <c r="AK61" s="47"/>
      <c r="AL61" s="6"/>
      <c r="AM61" s="6"/>
      <c r="AN61" s="6"/>
      <c r="AO61" s="6"/>
      <c r="AP61" s="47"/>
      <c r="AQ61" s="6"/>
      <c r="AR61" s="6"/>
      <c r="AS61" s="6"/>
    </row>
    <row r="62" spans="1:45" ht="27.5" customHeight="1" x14ac:dyDescent="0.15">
      <c r="A62" s="1" t="s">
        <v>81</v>
      </c>
      <c r="B62" s="30">
        <f>+B57+B60</f>
        <v>-59036000</v>
      </c>
      <c r="C62" s="31">
        <f>+C57+C60</f>
        <v>-14923000</v>
      </c>
      <c r="D62" s="31">
        <f>+D57+D60</f>
        <v>-10415000</v>
      </c>
      <c r="E62" s="31">
        <f>+E57+E60</f>
        <v>-3575000</v>
      </c>
      <c r="F62" s="31">
        <v>-6836000</v>
      </c>
      <c r="G62" s="30">
        <v>-35751000</v>
      </c>
      <c r="H62" s="31">
        <f>+H57+H60</f>
        <v>-5477000</v>
      </c>
      <c r="I62" s="31">
        <f>+I57+I60</f>
        <v>-14653000</v>
      </c>
      <c r="J62" s="31">
        <f>+J57+J60</f>
        <v>-665000</v>
      </c>
      <c r="K62" s="31">
        <f>+K57+K60</f>
        <v>-14119000</v>
      </c>
      <c r="L62" s="30">
        <v>-34914000</v>
      </c>
      <c r="M62" s="31">
        <f t="shared" ref="M62:AS62" si="13">+M57+M60</f>
        <v>-16558000</v>
      </c>
      <c r="N62" s="31">
        <f t="shared" si="13"/>
        <v>-15062000</v>
      </c>
      <c r="O62" s="31">
        <f t="shared" si="13"/>
        <v>-2430000</v>
      </c>
      <c r="P62" s="31">
        <f t="shared" si="13"/>
        <v>-14428000</v>
      </c>
      <c r="Q62" s="30">
        <f t="shared" si="13"/>
        <v>-48478000</v>
      </c>
      <c r="R62" s="31">
        <f t="shared" si="13"/>
        <v>1847000</v>
      </c>
      <c r="S62" s="31">
        <f t="shared" si="13"/>
        <v>1116000</v>
      </c>
      <c r="T62" s="31">
        <f t="shared" si="13"/>
        <v>12234000</v>
      </c>
      <c r="U62" s="31">
        <f t="shared" si="13"/>
        <v>334000</v>
      </c>
      <c r="V62" s="30">
        <f t="shared" si="13"/>
        <v>15531000</v>
      </c>
      <c r="W62" s="31">
        <f t="shared" si="13"/>
        <v>7367000</v>
      </c>
      <c r="X62" s="31">
        <f t="shared" si="13"/>
        <v>17819000</v>
      </c>
      <c r="Y62" s="31">
        <f t="shared" si="13"/>
        <v>14195000</v>
      </c>
      <c r="Z62" s="31">
        <f t="shared" si="13"/>
        <v>2756000</v>
      </c>
      <c r="AA62" s="30">
        <f t="shared" si="13"/>
        <v>42137000</v>
      </c>
      <c r="AB62" s="31">
        <f t="shared" si="13"/>
        <v>4704000</v>
      </c>
      <c r="AC62" s="31">
        <f t="shared" si="13"/>
        <v>19417000</v>
      </c>
      <c r="AD62" s="31">
        <f t="shared" si="13"/>
        <v>25003000</v>
      </c>
      <c r="AE62" s="31">
        <f t="shared" si="13"/>
        <v>18988000</v>
      </c>
      <c r="AF62" s="30">
        <f t="shared" si="13"/>
        <v>68112000</v>
      </c>
      <c r="AG62" s="31">
        <f t="shared" si="13"/>
        <v>25692000</v>
      </c>
      <c r="AH62" s="31">
        <f t="shared" si="13"/>
        <v>38165000</v>
      </c>
      <c r="AI62" s="31">
        <f t="shared" si="13"/>
        <v>42988000</v>
      </c>
      <c r="AJ62" s="31">
        <f t="shared" si="13"/>
        <v>21188000</v>
      </c>
      <c r="AK62" s="30">
        <f t="shared" si="13"/>
        <v>128033000</v>
      </c>
      <c r="AL62" s="31">
        <f t="shared" si="13"/>
        <v>31233000</v>
      </c>
      <c r="AM62" s="31">
        <f t="shared" si="13"/>
        <v>44897000</v>
      </c>
      <c r="AN62" s="31">
        <f t="shared" si="13"/>
        <v>49301000</v>
      </c>
      <c r="AO62" s="31">
        <f t="shared" si="13"/>
        <v>27796000</v>
      </c>
      <c r="AP62" s="30">
        <f t="shared" si="13"/>
        <v>153227000</v>
      </c>
      <c r="AQ62" s="31">
        <f t="shared" si="13"/>
        <v>39513000</v>
      </c>
      <c r="AR62" s="31">
        <f t="shared" si="13"/>
        <v>48239000</v>
      </c>
      <c r="AS62" s="31">
        <f t="shared" si="13"/>
        <v>65035000</v>
      </c>
    </row>
    <row r="63" spans="1:45" ht="16.75" customHeight="1" x14ac:dyDescent="0.15">
      <c r="B63" s="46"/>
      <c r="G63" s="46"/>
      <c r="L63" s="46"/>
      <c r="Q63" s="46"/>
      <c r="V63" s="46"/>
      <c r="AA63" s="46"/>
      <c r="AF63" s="46"/>
      <c r="AK63" s="46"/>
      <c r="AP63" s="46"/>
    </row>
    <row r="64" spans="1:45" ht="16.75" customHeight="1" x14ac:dyDescent="0.15">
      <c r="A64" s="3" t="s">
        <v>71</v>
      </c>
      <c r="B64" s="19">
        <v>-22797000</v>
      </c>
      <c r="C64" s="18">
        <v>-4556000</v>
      </c>
      <c r="D64" s="18">
        <v>-3164000</v>
      </c>
      <c r="E64" s="18">
        <v>-2514000</v>
      </c>
      <c r="F64" s="18">
        <v>-2352000</v>
      </c>
      <c r="G64" s="19">
        <v>-12586000</v>
      </c>
      <c r="H64" s="18">
        <v>-1078000</v>
      </c>
      <c r="I64" s="18">
        <v>-3790000</v>
      </c>
      <c r="J64" s="18">
        <v>-2941000</v>
      </c>
      <c r="K64" s="18">
        <v>-5155000</v>
      </c>
      <c r="L64" s="19">
        <v>-12964000</v>
      </c>
      <c r="M64" s="18">
        <v>-216000</v>
      </c>
      <c r="N64" s="18">
        <v>190000</v>
      </c>
      <c r="O64" s="18">
        <v>-227000</v>
      </c>
      <c r="P64" s="18">
        <v>-11199000</v>
      </c>
      <c r="Q64" s="19">
        <f>SUM(M64:P64)</f>
        <v>-11452000</v>
      </c>
      <c r="R64" s="18">
        <v>934000</v>
      </c>
      <c r="S64" s="18">
        <v>-1291000</v>
      </c>
      <c r="T64" s="18">
        <v>2347000</v>
      </c>
      <c r="U64" s="18">
        <v>-2628000</v>
      </c>
      <c r="V64" s="19">
        <f>SUM(R64:U64)</f>
        <v>-638000</v>
      </c>
      <c r="W64" s="18">
        <v>865000</v>
      </c>
      <c r="X64" s="18">
        <v>-12000</v>
      </c>
      <c r="Y64" s="18">
        <v>4271000</v>
      </c>
      <c r="Z64" s="18">
        <v>3391000</v>
      </c>
      <c r="AA64" s="19">
        <f>SUM(W64:Z64)</f>
        <v>8515000</v>
      </c>
      <c r="AB64" s="18">
        <v>1237000</v>
      </c>
      <c r="AC64" s="18">
        <v>4557000</v>
      </c>
      <c r="AD64" s="18">
        <v>6468000</v>
      </c>
      <c r="AE64" s="18">
        <v>-2141000</v>
      </c>
      <c r="AF64" s="19">
        <f>SUM(AB64:AE64)</f>
        <v>10121000</v>
      </c>
      <c r="AG64" s="18">
        <v>6167000</v>
      </c>
      <c r="AH64" s="18">
        <v>9036000</v>
      </c>
      <c r="AI64" s="18">
        <v>10732000</v>
      </c>
      <c r="AJ64" s="18">
        <v>3947000</v>
      </c>
      <c r="AK64" s="19">
        <f>SUM(AG64:AJ64)</f>
        <v>29882000</v>
      </c>
      <c r="AL64" s="18">
        <v>7371000</v>
      </c>
      <c r="AM64" s="18">
        <v>10745000</v>
      </c>
      <c r="AN64" s="18">
        <v>12421000</v>
      </c>
      <c r="AO64" s="18">
        <v>7759000</v>
      </c>
      <c r="AP64" s="19">
        <f>SUM(AL64:AO64)</f>
        <v>38296000</v>
      </c>
      <c r="AQ64" s="18">
        <v>9878000</v>
      </c>
      <c r="AR64" s="18">
        <v>12060000</v>
      </c>
      <c r="AS64" s="18">
        <v>16259000</v>
      </c>
    </row>
    <row r="65" spans="1:45" ht="16.75" customHeight="1" x14ac:dyDescent="0.15">
      <c r="A65" s="6"/>
      <c r="B65" s="47"/>
      <c r="C65" s="6"/>
      <c r="D65" s="6"/>
      <c r="E65" s="6"/>
      <c r="F65" s="6"/>
      <c r="G65" s="47"/>
      <c r="H65" s="6"/>
      <c r="I65" s="6"/>
      <c r="J65" s="6"/>
      <c r="K65" s="6"/>
      <c r="L65" s="47"/>
      <c r="M65" s="6"/>
      <c r="N65" s="6"/>
      <c r="O65" s="6"/>
      <c r="P65" s="6"/>
      <c r="Q65" s="47"/>
      <c r="R65" s="6"/>
      <c r="S65" s="6"/>
      <c r="T65" s="6"/>
      <c r="U65" s="6"/>
      <c r="V65" s="47"/>
      <c r="W65" s="6"/>
      <c r="X65" s="6"/>
      <c r="Y65" s="6"/>
      <c r="Z65" s="6"/>
      <c r="AA65" s="47"/>
      <c r="AB65" s="6"/>
      <c r="AC65" s="6"/>
      <c r="AD65" s="6"/>
      <c r="AE65" s="6"/>
      <c r="AF65" s="47"/>
      <c r="AG65" s="6"/>
      <c r="AH65" s="6"/>
      <c r="AI65" s="6"/>
      <c r="AJ65" s="6"/>
      <c r="AK65" s="47"/>
      <c r="AL65" s="6"/>
      <c r="AM65" s="6"/>
      <c r="AN65" s="6"/>
      <c r="AO65" s="6"/>
      <c r="AP65" s="47"/>
      <c r="AQ65" s="6"/>
      <c r="AR65" s="6"/>
      <c r="AS65" s="6"/>
    </row>
    <row r="66" spans="1:45" ht="27.5" customHeight="1" thickBot="1" x14ac:dyDescent="0.2">
      <c r="A66" s="33" t="s">
        <v>72</v>
      </c>
      <c r="B66" s="44">
        <f t="shared" ref="B66:AS66" si="14">+B62-B64</f>
        <v>-36239000</v>
      </c>
      <c r="C66" s="45">
        <f t="shared" si="14"/>
        <v>-10367000</v>
      </c>
      <c r="D66" s="45">
        <f t="shared" si="14"/>
        <v>-7251000</v>
      </c>
      <c r="E66" s="45">
        <f t="shared" si="14"/>
        <v>-1061000</v>
      </c>
      <c r="F66" s="45">
        <f t="shared" si="14"/>
        <v>-4484000</v>
      </c>
      <c r="G66" s="44">
        <f t="shared" si="14"/>
        <v>-23165000</v>
      </c>
      <c r="H66" s="45">
        <f t="shared" si="14"/>
        <v>-4399000</v>
      </c>
      <c r="I66" s="45">
        <f t="shared" si="14"/>
        <v>-10863000</v>
      </c>
      <c r="J66" s="45">
        <f t="shared" si="14"/>
        <v>2276000</v>
      </c>
      <c r="K66" s="45">
        <f t="shared" si="14"/>
        <v>-8964000</v>
      </c>
      <c r="L66" s="44">
        <f t="shared" si="14"/>
        <v>-21950000</v>
      </c>
      <c r="M66" s="45">
        <f t="shared" si="14"/>
        <v>-16342000</v>
      </c>
      <c r="N66" s="45">
        <f t="shared" si="14"/>
        <v>-15252000</v>
      </c>
      <c r="O66" s="45">
        <f t="shared" si="14"/>
        <v>-2203000</v>
      </c>
      <c r="P66" s="45">
        <f t="shared" si="14"/>
        <v>-3229000</v>
      </c>
      <c r="Q66" s="34">
        <f t="shared" si="14"/>
        <v>-37026000</v>
      </c>
      <c r="R66" s="35">
        <f t="shared" si="14"/>
        <v>913000</v>
      </c>
      <c r="S66" s="35">
        <f t="shared" si="14"/>
        <v>2407000</v>
      </c>
      <c r="T66" s="35">
        <f t="shared" si="14"/>
        <v>9887000</v>
      </c>
      <c r="U66" s="35">
        <f t="shared" si="14"/>
        <v>2962000</v>
      </c>
      <c r="V66" s="34">
        <f t="shared" si="14"/>
        <v>16169000</v>
      </c>
      <c r="W66" s="35">
        <f t="shared" si="14"/>
        <v>6502000</v>
      </c>
      <c r="X66" s="35">
        <f t="shared" si="14"/>
        <v>17831000</v>
      </c>
      <c r="Y66" s="35">
        <f t="shared" si="14"/>
        <v>9924000</v>
      </c>
      <c r="Z66" s="35">
        <f t="shared" si="14"/>
        <v>-635000</v>
      </c>
      <c r="AA66" s="34">
        <f t="shared" si="14"/>
        <v>33622000</v>
      </c>
      <c r="AB66" s="35">
        <f t="shared" si="14"/>
        <v>3467000</v>
      </c>
      <c r="AC66" s="35">
        <f t="shared" si="14"/>
        <v>14860000</v>
      </c>
      <c r="AD66" s="35">
        <f t="shared" si="14"/>
        <v>18535000</v>
      </c>
      <c r="AE66" s="35">
        <f t="shared" si="14"/>
        <v>21129000</v>
      </c>
      <c r="AF66" s="34">
        <f t="shared" si="14"/>
        <v>57991000</v>
      </c>
      <c r="AG66" s="35">
        <f t="shared" si="14"/>
        <v>19525000</v>
      </c>
      <c r="AH66" s="35">
        <f t="shared" si="14"/>
        <v>29129000</v>
      </c>
      <c r="AI66" s="35">
        <f t="shared" si="14"/>
        <v>32256000</v>
      </c>
      <c r="AJ66" s="35">
        <f t="shared" si="14"/>
        <v>17241000</v>
      </c>
      <c r="AK66" s="34">
        <f t="shared" si="14"/>
        <v>98151000</v>
      </c>
      <c r="AL66" s="35">
        <f t="shared" si="14"/>
        <v>23862000</v>
      </c>
      <c r="AM66" s="35">
        <f t="shared" si="14"/>
        <v>34152000</v>
      </c>
      <c r="AN66" s="35">
        <f t="shared" si="14"/>
        <v>36880000</v>
      </c>
      <c r="AO66" s="35">
        <f t="shared" si="14"/>
        <v>20037000</v>
      </c>
      <c r="AP66" s="34">
        <f t="shared" si="14"/>
        <v>114931000</v>
      </c>
      <c r="AQ66" s="35">
        <f t="shared" si="14"/>
        <v>29635000</v>
      </c>
      <c r="AR66" s="35">
        <f t="shared" si="14"/>
        <v>36179000</v>
      </c>
      <c r="AS66" s="35">
        <f t="shared" si="14"/>
        <v>48776000</v>
      </c>
    </row>
    <row r="67" spans="1:45" ht="16.75" customHeight="1" thickTop="1" x14ac:dyDescent="0.15">
      <c r="A67" s="51"/>
      <c r="B67" s="52"/>
      <c r="C67" s="53"/>
      <c r="D67" s="53"/>
      <c r="E67" s="53"/>
      <c r="F67" s="53"/>
      <c r="G67" s="52"/>
      <c r="H67" s="53"/>
      <c r="I67" s="53"/>
      <c r="J67" s="53"/>
      <c r="K67" s="53"/>
      <c r="L67" s="52"/>
      <c r="M67" s="53"/>
      <c r="N67" s="53"/>
      <c r="O67" s="53"/>
      <c r="P67" s="53"/>
      <c r="Q67" s="52"/>
      <c r="R67" s="53"/>
      <c r="S67" s="53"/>
      <c r="T67" s="53"/>
      <c r="U67" s="53"/>
      <c r="V67" s="52"/>
      <c r="W67" s="53"/>
      <c r="X67" s="53"/>
      <c r="Y67" s="53"/>
      <c r="Z67" s="53"/>
      <c r="AA67" s="52"/>
      <c r="AB67" s="53"/>
      <c r="AC67" s="53"/>
      <c r="AD67" s="53"/>
      <c r="AE67" s="53"/>
      <c r="AF67" s="52"/>
      <c r="AG67" s="53"/>
      <c r="AH67" s="53"/>
      <c r="AI67" s="53"/>
      <c r="AJ67" s="53"/>
      <c r="AK67" s="52"/>
      <c r="AL67" s="53"/>
      <c r="AM67" s="53"/>
      <c r="AN67" s="53"/>
      <c r="AO67" s="53"/>
      <c r="AP67" s="52"/>
      <c r="AQ67" s="53"/>
      <c r="AR67" s="53"/>
      <c r="AS67" s="53"/>
    </row>
    <row r="68" spans="1:45" ht="16.75" customHeight="1" x14ac:dyDescent="0.15">
      <c r="A68" s="1" t="s">
        <v>75</v>
      </c>
      <c r="B68" s="36">
        <v>-0.47</v>
      </c>
      <c r="C68" s="37">
        <v>-0.13</v>
      </c>
      <c r="D68" s="37">
        <v>-0.09</v>
      </c>
      <c r="E68" s="37">
        <v>-0.01</v>
      </c>
      <c r="F68" s="37">
        <v>-0.06</v>
      </c>
      <c r="G68" s="36">
        <v>-0.28999999999999998</v>
      </c>
      <c r="H68" s="37">
        <v>-0.06</v>
      </c>
      <c r="I68" s="37">
        <v>-0.14000000000000001</v>
      </c>
      <c r="J68" s="37">
        <v>0.03</v>
      </c>
      <c r="K68" s="37">
        <v>-0.13</v>
      </c>
      <c r="L68" s="36">
        <v>-0.28999999999999998</v>
      </c>
      <c r="M68" s="37">
        <v>-0.24</v>
      </c>
      <c r="N68" s="37">
        <v>-0.23</v>
      </c>
      <c r="O68" s="37">
        <v>-0.03</v>
      </c>
      <c r="P68" s="37">
        <v>-0.05</v>
      </c>
      <c r="Q68" s="36">
        <v>-0.55000000000000004</v>
      </c>
      <c r="R68" s="37">
        <v>0.01</v>
      </c>
      <c r="S68" s="37">
        <v>0.03</v>
      </c>
      <c r="T68" s="37">
        <v>0.14000000000000001</v>
      </c>
      <c r="U68" s="37">
        <v>0.04</v>
      </c>
      <c r="V68" s="36">
        <v>0.23</v>
      </c>
      <c r="W68" s="37">
        <v>0.09</v>
      </c>
      <c r="X68" s="37">
        <v>0.26</v>
      </c>
      <c r="Y68" s="37">
        <v>0.14000000000000001</v>
      </c>
      <c r="Z68" s="37">
        <v>-0.01</v>
      </c>
      <c r="AA68" s="36">
        <v>0.48</v>
      </c>
      <c r="AB68" s="37">
        <v>0.05</v>
      </c>
      <c r="AC68" s="37">
        <v>0.22</v>
      </c>
      <c r="AD68" s="37">
        <v>0.28000000000000003</v>
      </c>
      <c r="AE68" s="37">
        <v>0.32</v>
      </c>
      <c r="AF68" s="36">
        <v>0.86</v>
      </c>
      <c r="AG68" s="37">
        <v>0.28999999999999998</v>
      </c>
      <c r="AH68" s="37">
        <v>0.43</v>
      </c>
      <c r="AI68" s="37">
        <v>0.47</v>
      </c>
      <c r="AJ68" s="37">
        <v>0.25</v>
      </c>
      <c r="AK68" s="36">
        <v>1.45</v>
      </c>
      <c r="AL68" s="37">
        <v>0.34853862670347502</v>
      </c>
      <c r="AM68" s="37">
        <v>0.50739128496932095</v>
      </c>
      <c r="AN68" s="37">
        <v>0.55256731042955798</v>
      </c>
      <c r="AO68" s="37">
        <v>0.29693682478993499</v>
      </c>
      <c r="AP68" s="36">
        <v>1.7027193196885899</v>
      </c>
      <c r="AQ68" s="37">
        <v>0.44409644692871397</v>
      </c>
      <c r="AR68" s="37">
        <v>0.549991638923093</v>
      </c>
      <c r="AS68" s="37">
        <v>0.75874620829120298</v>
      </c>
    </row>
    <row r="69" spans="1:45" ht="16.75" customHeight="1" x14ac:dyDescent="0.15"/>
    <row r="70" spans="1:45" ht="16.75" customHeight="1" x14ac:dyDescent="0.15">
      <c r="A70" s="38" t="s">
        <v>77</v>
      </c>
    </row>
    <row r="71" spans="1:45" ht="27.5" customHeight="1" x14ac:dyDescent="0.15">
      <c r="B71" s="102" t="s">
        <v>78</v>
      </c>
      <c r="C71" s="94"/>
      <c r="D71" s="94"/>
      <c r="E71" s="94"/>
      <c r="F71" s="94"/>
      <c r="G71" s="94"/>
    </row>
  </sheetData>
  <mergeCells count="3">
    <mergeCell ref="A36:C36"/>
    <mergeCell ref="B37:G37"/>
    <mergeCell ref="B71:G71"/>
  </mergeCells>
  <pageMargins left="0.25" right="0.25" top="0.75" bottom="0.75" header="0.3" footer="0.3"/>
  <pageSetup scale="39"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68"/>
  <sheetViews>
    <sheetView zoomScale="90" zoomScaleNormal="90" workbookViewId="0">
      <pane xSplit="1" ySplit="3" topLeftCell="Y4"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41.33203125" customWidth="1"/>
    <col min="2" max="31" width="12.83203125" hidden="1" customWidth="1" outlineLevel="1"/>
    <col min="32" max="32" width="12.83203125" customWidth="1" collapsed="1"/>
    <col min="33" max="45" width="12.83203125" customWidth="1"/>
  </cols>
  <sheetData>
    <row r="1" spans="1:45" ht="33.25" customHeight="1" x14ac:dyDescent="0.15">
      <c r="A1" s="7"/>
    </row>
    <row r="2" spans="1:45" ht="15" customHeight="1" x14ac:dyDescent="0.15">
      <c r="A2" s="54" t="s">
        <v>82</v>
      </c>
    </row>
    <row r="3" spans="1:45" ht="15" customHeight="1" x14ac:dyDescent="0.15">
      <c r="A3" s="55" t="s">
        <v>83</v>
      </c>
    </row>
    <row r="4" spans="1:45" ht="15" customHeight="1" x14ac:dyDescent="0.15">
      <c r="A4" s="56" t="s">
        <v>12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row>
    <row r="5" spans="1:45"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84</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c r="AS5" s="10" t="s">
        <v>56</v>
      </c>
    </row>
    <row r="6" spans="1:45"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c r="AS6" s="6"/>
    </row>
    <row r="7" spans="1:45" ht="15" customHeight="1" x14ac:dyDescent="0.15">
      <c r="A7" s="54" t="s">
        <v>85</v>
      </c>
      <c r="B7" s="57">
        <v>174760000</v>
      </c>
      <c r="C7" s="58">
        <v>46757000</v>
      </c>
      <c r="D7" s="58">
        <v>54013000</v>
      </c>
      <c r="E7" s="58">
        <v>59121000</v>
      </c>
      <c r="F7" s="58">
        <v>60210000</v>
      </c>
      <c r="G7" s="57">
        <v>220101000</v>
      </c>
      <c r="H7" s="58">
        <v>62471000</v>
      </c>
      <c r="I7" s="58">
        <v>64812000</v>
      </c>
      <c r="J7" s="58">
        <v>80021000</v>
      </c>
      <c r="K7" s="58">
        <v>78316000</v>
      </c>
      <c r="L7" s="57">
        <v>285620000</v>
      </c>
      <c r="M7" s="58">
        <v>82511000</v>
      </c>
      <c r="N7" s="58">
        <v>90143000</v>
      </c>
      <c r="O7" s="58">
        <v>102217000</v>
      </c>
      <c r="P7" s="58">
        <v>105701000</v>
      </c>
      <c r="Q7" s="57">
        <v>380572000</v>
      </c>
      <c r="R7" s="58">
        <v>99437000</v>
      </c>
      <c r="S7" s="58">
        <v>104661000</v>
      </c>
      <c r="T7" s="58">
        <v>119753000</v>
      </c>
      <c r="U7" s="58">
        <v>119175000</v>
      </c>
      <c r="V7" s="57">
        <v>443026000</v>
      </c>
      <c r="W7" s="58">
        <v>119038000</v>
      </c>
      <c r="X7" s="58">
        <v>127290000</v>
      </c>
      <c r="Y7" s="58">
        <v>140604000</v>
      </c>
      <c r="Z7" s="58">
        <v>141725000</v>
      </c>
      <c r="AA7" s="57">
        <v>528657000</v>
      </c>
      <c r="AB7" s="58">
        <v>142243000</v>
      </c>
      <c r="AC7" s="58">
        <v>147099000</v>
      </c>
      <c r="AD7" s="58">
        <v>158615000</v>
      </c>
      <c r="AE7" s="58">
        <v>148626000</v>
      </c>
      <c r="AF7" s="57">
        <v>596583000</v>
      </c>
      <c r="AG7" s="58">
        <v>154069000</v>
      </c>
      <c r="AH7" s="58">
        <v>159871000</v>
      </c>
      <c r="AI7" s="58">
        <v>173869000</v>
      </c>
      <c r="AJ7" s="58">
        <v>171852000</v>
      </c>
      <c r="AK7" s="57">
        <v>659661000</v>
      </c>
      <c r="AL7" s="58">
        <v>175961000</v>
      </c>
      <c r="AM7" s="58">
        <v>185483000</v>
      </c>
      <c r="AN7" s="58">
        <v>195412000</v>
      </c>
      <c r="AO7" s="58">
        <v>188724000</v>
      </c>
      <c r="AP7" s="57">
        <f>SUM(AL7:AO7)</f>
        <v>745580000</v>
      </c>
      <c r="AQ7" s="58">
        <v>194822000</v>
      </c>
      <c r="AR7" s="58">
        <v>199829000</v>
      </c>
      <c r="AS7" s="58">
        <v>212197000</v>
      </c>
    </row>
    <row r="8" spans="1:45" ht="15" customHeight="1" x14ac:dyDescent="0.15">
      <c r="B8" s="46"/>
      <c r="G8" s="46"/>
      <c r="L8" s="46"/>
      <c r="Q8" s="46"/>
      <c r="V8" s="46"/>
      <c r="AA8" s="46"/>
      <c r="AF8" s="46"/>
      <c r="AK8" s="46"/>
      <c r="AP8" s="46"/>
    </row>
    <row r="9" spans="1:45" ht="16.75" customHeight="1" x14ac:dyDescent="0.15">
      <c r="A9" s="7" t="s">
        <v>86</v>
      </c>
      <c r="B9" s="41">
        <v>74784000</v>
      </c>
      <c r="C9" s="42">
        <v>22696000</v>
      </c>
      <c r="D9" s="42">
        <v>30004000</v>
      </c>
      <c r="E9" s="42">
        <v>34595000</v>
      </c>
      <c r="F9" s="42">
        <v>36410000</v>
      </c>
      <c r="G9" s="41">
        <v>123705000</v>
      </c>
      <c r="H9" s="42">
        <v>38817000</v>
      </c>
      <c r="I9" s="42">
        <v>40346000</v>
      </c>
      <c r="J9" s="42">
        <v>45183000</v>
      </c>
      <c r="K9" s="42">
        <v>40556000</v>
      </c>
      <c r="L9" s="41">
        <v>164902000</v>
      </c>
      <c r="M9" s="42">
        <v>46085000</v>
      </c>
      <c r="N9" s="42">
        <v>48683000</v>
      </c>
      <c r="O9" s="42">
        <v>64251000</v>
      </c>
      <c r="P9" s="42">
        <v>68849000</v>
      </c>
      <c r="Q9" s="41">
        <v>227868000</v>
      </c>
      <c r="R9" s="42">
        <v>64972000</v>
      </c>
      <c r="S9" s="42">
        <v>69764000</v>
      </c>
      <c r="T9" s="42">
        <v>82668000</v>
      </c>
      <c r="U9" s="42">
        <v>81618000</v>
      </c>
      <c r="V9" s="41">
        <v>299022000</v>
      </c>
      <c r="W9" s="42">
        <v>84723000</v>
      </c>
      <c r="X9" s="42">
        <v>92211000</v>
      </c>
      <c r="Y9" s="42">
        <v>102047000</v>
      </c>
      <c r="Z9" s="42">
        <v>102249000</v>
      </c>
      <c r="AA9" s="41">
        <v>381230000</v>
      </c>
      <c r="AB9" s="42">
        <v>101222000</v>
      </c>
      <c r="AC9" s="42">
        <v>104795000</v>
      </c>
      <c r="AD9" s="42">
        <v>115328000</v>
      </c>
      <c r="AE9" s="42">
        <v>105154000</v>
      </c>
      <c r="AF9" s="41">
        <v>426499000</v>
      </c>
      <c r="AG9" s="42">
        <v>108448000</v>
      </c>
      <c r="AH9" s="42">
        <v>118659000</v>
      </c>
      <c r="AI9" s="42">
        <v>128935000</v>
      </c>
      <c r="AJ9" s="42">
        <v>124130000</v>
      </c>
      <c r="AK9" s="41">
        <v>480172000</v>
      </c>
      <c r="AL9" s="42">
        <v>124212000</v>
      </c>
      <c r="AM9" s="42">
        <v>134249000</v>
      </c>
      <c r="AN9" s="42">
        <v>140414000</v>
      </c>
      <c r="AO9" s="42">
        <v>130795000</v>
      </c>
      <c r="AP9" s="41">
        <f>SUM(AL9:AO9)</f>
        <v>529670000</v>
      </c>
      <c r="AQ9" s="42">
        <v>136503000</v>
      </c>
      <c r="AR9" s="42">
        <v>140235000</v>
      </c>
      <c r="AS9" s="42">
        <v>152541000</v>
      </c>
    </row>
    <row r="10" spans="1:45" ht="16.75" customHeight="1" x14ac:dyDescent="0.15">
      <c r="A10" s="38" t="s">
        <v>87</v>
      </c>
      <c r="B10" s="59">
        <v>0.42799999999999999</v>
      </c>
      <c r="C10" s="60">
        <v>0.48499999999999999</v>
      </c>
      <c r="D10" s="60">
        <v>0.55500000000000005</v>
      </c>
      <c r="E10" s="60">
        <v>0.58499999999999996</v>
      </c>
      <c r="F10" s="60">
        <v>0.60499999999999998</v>
      </c>
      <c r="G10" s="59">
        <v>0.56200000000000006</v>
      </c>
      <c r="H10" s="60">
        <v>0.621</v>
      </c>
      <c r="I10" s="60">
        <v>0.623</v>
      </c>
      <c r="J10" s="60">
        <v>0.56499999999999995</v>
      </c>
      <c r="K10" s="60">
        <v>0.51800000000000002</v>
      </c>
      <c r="L10" s="59">
        <v>0.57699999999999996</v>
      </c>
      <c r="M10" s="60">
        <v>0.55900000000000005</v>
      </c>
      <c r="N10" s="60">
        <v>0.54</v>
      </c>
      <c r="O10" s="60">
        <v>0.629</v>
      </c>
      <c r="P10" s="60">
        <v>0.65100000000000002</v>
      </c>
      <c r="Q10" s="59">
        <v>0.59899999999999998</v>
      </c>
      <c r="R10" s="60">
        <v>0.65300000000000002</v>
      </c>
      <c r="S10" s="60">
        <v>0.66700000000000004</v>
      </c>
      <c r="T10" s="60">
        <v>0.69</v>
      </c>
      <c r="U10" s="60">
        <v>0.68500000000000005</v>
      </c>
      <c r="V10" s="59">
        <v>0.67500000000000004</v>
      </c>
      <c r="W10" s="60">
        <v>0.71199999999999997</v>
      </c>
      <c r="X10" s="60">
        <v>0.72399999999999998</v>
      </c>
      <c r="Y10" s="60">
        <v>0.72599999999999998</v>
      </c>
      <c r="Z10" s="60">
        <v>0.72099999999999997</v>
      </c>
      <c r="AA10" s="59">
        <v>0.72099999999999997</v>
      </c>
      <c r="AB10" s="60">
        <v>0.71199999999999997</v>
      </c>
      <c r="AC10" s="60">
        <v>0.71199999999999997</v>
      </c>
      <c r="AD10" s="60">
        <v>0.72699999999999998</v>
      </c>
      <c r="AE10" s="60">
        <v>0.70799999999999996</v>
      </c>
      <c r="AF10" s="59">
        <v>0.71499999999999997</v>
      </c>
      <c r="AG10" s="60">
        <v>0.70399999999999996</v>
      </c>
      <c r="AH10" s="60">
        <v>0.74199999999999999</v>
      </c>
      <c r="AI10" s="60">
        <v>0.74199999999999999</v>
      </c>
      <c r="AJ10" s="60">
        <v>0.72199999999999998</v>
      </c>
      <c r="AK10" s="59">
        <v>0.72799999999999998</v>
      </c>
      <c r="AL10" s="60">
        <f t="shared" ref="AL10:AS10" si="0">IFERROR(+AL9/AL7,0)</f>
        <v>0.70590642244588286</v>
      </c>
      <c r="AM10" s="60">
        <f t="shared" si="0"/>
        <v>0.72378061601332733</v>
      </c>
      <c r="AN10" s="60">
        <f t="shared" si="0"/>
        <v>0.71855362004380485</v>
      </c>
      <c r="AO10" s="60">
        <f t="shared" si="0"/>
        <v>0.69304910875140413</v>
      </c>
      <c r="AP10" s="59">
        <f t="shared" si="0"/>
        <v>0.71041336945733524</v>
      </c>
      <c r="AQ10" s="60">
        <f t="shared" si="0"/>
        <v>0.70065495683239054</v>
      </c>
      <c r="AR10" s="60">
        <f t="shared" si="0"/>
        <v>0.70177501764008232</v>
      </c>
      <c r="AS10" s="60">
        <f t="shared" si="0"/>
        <v>0.71886501694180405</v>
      </c>
    </row>
    <row r="11" spans="1:45" ht="16.75" customHeight="1" x14ac:dyDescent="0.15">
      <c r="A11" s="61" t="s">
        <v>88</v>
      </c>
      <c r="B11" s="46"/>
      <c r="G11" s="46"/>
      <c r="L11" s="46"/>
      <c r="Q11" s="46"/>
      <c r="V11" s="46"/>
      <c r="AA11" s="46"/>
      <c r="AF11" s="46"/>
      <c r="AK11" s="46"/>
      <c r="AP11" s="46"/>
    </row>
    <row r="12" spans="1:45" ht="27.5" customHeight="1" x14ac:dyDescent="0.15">
      <c r="A12" s="62" t="s">
        <v>89</v>
      </c>
      <c r="B12" s="30">
        <v>18618000</v>
      </c>
      <c r="C12" s="31">
        <v>5959000</v>
      </c>
      <c r="D12" s="31">
        <v>6015000</v>
      </c>
      <c r="E12" s="31">
        <v>5965000</v>
      </c>
      <c r="F12" s="31">
        <v>5956000</v>
      </c>
      <c r="G12" s="30">
        <v>23895000</v>
      </c>
      <c r="H12" s="31">
        <v>5970000</v>
      </c>
      <c r="I12" s="31">
        <v>3548000</v>
      </c>
      <c r="J12" s="31">
        <v>3359000</v>
      </c>
      <c r="K12" s="31">
        <v>2981000</v>
      </c>
      <c r="L12" s="30">
        <v>15858000</v>
      </c>
      <c r="M12" s="31">
        <v>3123000</v>
      </c>
      <c r="N12" s="31">
        <v>5369000</v>
      </c>
      <c r="O12" s="31">
        <v>5369000</v>
      </c>
      <c r="P12" s="31">
        <v>5181000</v>
      </c>
      <c r="Q12" s="30">
        <v>19042000</v>
      </c>
      <c r="R12" s="31">
        <v>5306000</v>
      </c>
      <c r="S12" s="31">
        <v>4350000</v>
      </c>
      <c r="T12" s="31">
        <v>4213000</v>
      </c>
      <c r="U12" s="31">
        <v>4177000</v>
      </c>
      <c r="V12" s="30">
        <v>18046000</v>
      </c>
      <c r="W12" s="31">
        <v>4645000</v>
      </c>
      <c r="X12" s="31">
        <v>4612000</v>
      </c>
      <c r="Y12" s="31">
        <v>4647000</v>
      </c>
      <c r="Z12" s="31">
        <v>4807000</v>
      </c>
      <c r="AA12" s="30">
        <v>18711000</v>
      </c>
      <c r="AB12" s="31">
        <v>4643000</v>
      </c>
      <c r="AC12" s="31">
        <v>4637000</v>
      </c>
      <c r="AD12" s="31">
        <v>4209000</v>
      </c>
      <c r="AE12" s="31">
        <v>3336000</v>
      </c>
      <c r="AF12" s="30">
        <v>16825000</v>
      </c>
      <c r="AG12" s="31">
        <v>3290000</v>
      </c>
      <c r="AH12" s="31">
        <v>1217000</v>
      </c>
      <c r="AI12" s="31">
        <v>1181000</v>
      </c>
      <c r="AJ12" s="31">
        <v>3097000</v>
      </c>
      <c r="AK12" s="30">
        <v>8785000</v>
      </c>
      <c r="AL12" s="31">
        <v>3846000</v>
      </c>
      <c r="AM12" s="31">
        <v>3748000</v>
      </c>
      <c r="AN12" s="31">
        <v>3686000</v>
      </c>
      <c r="AO12" s="31">
        <v>3135000</v>
      </c>
      <c r="AP12" s="30">
        <f>SUM(AL12:AO12)</f>
        <v>14415000</v>
      </c>
      <c r="AQ12" s="31">
        <v>2750000</v>
      </c>
      <c r="AR12" s="31">
        <v>2750000</v>
      </c>
      <c r="AS12" s="31">
        <v>2750000</v>
      </c>
    </row>
    <row r="13" spans="1:45" ht="16.75" customHeight="1" x14ac:dyDescent="0.15">
      <c r="A13" s="62" t="s">
        <v>90</v>
      </c>
      <c r="B13" s="30">
        <v>4318000</v>
      </c>
      <c r="C13" s="31">
        <v>637000</v>
      </c>
      <c r="D13" s="31">
        <v>654000</v>
      </c>
      <c r="E13" s="31">
        <v>673000</v>
      </c>
      <c r="F13" s="31">
        <v>687000</v>
      </c>
      <c r="G13" s="30">
        <v>2651000</v>
      </c>
      <c r="H13" s="31">
        <v>711000</v>
      </c>
      <c r="I13" s="31">
        <v>782000</v>
      </c>
      <c r="J13" s="31">
        <v>1052000</v>
      </c>
      <c r="K13" s="31">
        <v>2163000</v>
      </c>
      <c r="L13" s="30">
        <v>4708000</v>
      </c>
      <c r="M13" s="31">
        <v>755000</v>
      </c>
      <c r="N13" s="31">
        <v>1060000</v>
      </c>
      <c r="O13" s="31">
        <v>1028000</v>
      </c>
      <c r="P13" s="31">
        <v>926000</v>
      </c>
      <c r="Q13" s="30">
        <v>3769000</v>
      </c>
      <c r="R13" s="31">
        <v>775000</v>
      </c>
      <c r="S13" s="31">
        <v>913000</v>
      </c>
      <c r="T13" s="31">
        <v>988000</v>
      </c>
      <c r="U13" s="31">
        <v>2624000</v>
      </c>
      <c r="V13" s="30">
        <v>5300000</v>
      </c>
      <c r="W13" s="31">
        <v>790000</v>
      </c>
      <c r="X13" s="31">
        <v>948000</v>
      </c>
      <c r="Y13" s="31">
        <v>1168000</v>
      </c>
      <c r="Z13" s="31">
        <v>1205000</v>
      </c>
      <c r="AA13" s="30">
        <v>4111000</v>
      </c>
      <c r="AB13" s="31">
        <v>1163000</v>
      </c>
      <c r="AC13" s="31">
        <v>1293000</v>
      </c>
      <c r="AD13" s="31">
        <v>1208000</v>
      </c>
      <c r="AE13" s="31">
        <v>2653000</v>
      </c>
      <c r="AF13" s="30">
        <v>6317000</v>
      </c>
      <c r="AG13" s="31">
        <v>629000</v>
      </c>
      <c r="AH13" s="31">
        <v>629000</v>
      </c>
      <c r="AI13" s="31">
        <v>817000</v>
      </c>
      <c r="AJ13" s="31">
        <v>1478000</v>
      </c>
      <c r="AK13" s="30">
        <v>3553000</v>
      </c>
      <c r="AL13" s="31">
        <v>1596000</v>
      </c>
      <c r="AM13" s="31">
        <v>1499000</v>
      </c>
      <c r="AN13" s="31">
        <v>1455000</v>
      </c>
      <c r="AO13" s="31">
        <v>1615000</v>
      </c>
      <c r="AP13" s="30">
        <f>SUM(AL13:AO13)</f>
        <v>6165000</v>
      </c>
      <c r="AQ13" s="31">
        <v>1541000</v>
      </c>
      <c r="AR13" s="31">
        <v>1452000</v>
      </c>
      <c r="AS13" s="31">
        <v>1033000</v>
      </c>
    </row>
    <row r="14" spans="1:45" ht="16.75" customHeight="1" x14ac:dyDescent="0.15">
      <c r="A14" s="63" t="s">
        <v>91</v>
      </c>
      <c r="B14" s="19">
        <v>0</v>
      </c>
      <c r="C14" s="18">
        <v>0</v>
      </c>
      <c r="D14" s="18">
        <v>0</v>
      </c>
      <c r="E14" s="18">
        <v>0</v>
      </c>
      <c r="F14" s="18">
        <v>0</v>
      </c>
      <c r="G14" s="19">
        <v>0</v>
      </c>
      <c r="H14" s="18">
        <v>0</v>
      </c>
      <c r="I14" s="18">
        <v>0</v>
      </c>
      <c r="J14" s="18">
        <v>1527000</v>
      </c>
      <c r="K14" s="18">
        <v>1445000</v>
      </c>
      <c r="L14" s="19">
        <v>2972000</v>
      </c>
      <c r="M14" s="18">
        <v>1487000</v>
      </c>
      <c r="N14" s="18">
        <v>1245000</v>
      </c>
      <c r="O14" s="18">
        <v>0</v>
      </c>
      <c r="P14" s="18">
        <v>0</v>
      </c>
      <c r="Q14" s="19">
        <v>2732000</v>
      </c>
      <c r="R14" s="18">
        <v>0</v>
      </c>
      <c r="S14" s="18">
        <v>0</v>
      </c>
      <c r="T14" s="18">
        <v>0</v>
      </c>
      <c r="U14" s="18">
        <v>0</v>
      </c>
      <c r="V14" s="19">
        <v>0</v>
      </c>
      <c r="W14" s="18">
        <v>0</v>
      </c>
      <c r="X14" s="18">
        <v>0</v>
      </c>
      <c r="Y14" s="18">
        <v>0</v>
      </c>
      <c r="Z14" s="18">
        <v>0</v>
      </c>
      <c r="AA14" s="19">
        <v>0</v>
      </c>
      <c r="AB14" s="18">
        <v>0</v>
      </c>
      <c r="AC14" s="18">
        <v>0</v>
      </c>
      <c r="AD14" s="18">
        <v>0</v>
      </c>
      <c r="AE14" s="18">
        <v>0</v>
      </c>
      <c r="AF14" s="19">
        <v>0</v>
      </c>
      <c r="AG14" s="18">
        <v>0</v>
      </c>
      <c r="AH14" s="18">
        <v>0</v>
      </c>
      <c r="AI14" s="18">
        <v>0</v>
      </c>
      <c r="AJ14" s="18">
        <v>0</v>
      </c>
      <c r="AK14" s="19">
        <v>0</v>
      </c>
      <c r="AL14" s="18">
        <v>0</v>
      </c>
      <c r="AM14" s="18">
        <v>0</v>
      </c>
      <c r="AN14" s="18">
        <v>0</v>
      </c>
      <c r="AO14" s="18">
        <v>0</v>
      </c>
      <c r="AP14" s="19">
        <f>SUM(AL14:AO14)</f>
        <v>0</v>
      </c>
      <c r="AQ14" s="18">
        <v>0</v>
      </c>
      <c r="AR14" s="18">
        <v>0</v>
      </c>
      <c r="AS14" s="18">
        <v>0</v>
      </c>
    </row>
    <row r="15" spans="1:45" ht="16.75" customHeight="1" x14ac:dyDescent="0.15">
      <c r="A15" s="64" t="s">
        <v>92</v>
      </c>
      <c r="B15" s="65">
        <f t="shared" ref="B15:AS15" si="1">+B9+SUM(B12:B14)</f>
        <v>97720000</v>
      </c>
      <c r="C15" s="66">
        <f t="shared" si="1"/>
        <v>29292000</v>
      </c>
      <c r="D15" s="66">
        <f t="shared" si="1"/>
        <v>36673000</v>
      </c>
      <c r="E15" s="66">
        <f t="shared" si="1"/>
        <v>41233000</v>
      </c>
      <c r="F15" s="66">
        <f t="shared" si="1"/>
        <v>43053000</v>
      </c>
      <c r="G15" s="65">
        <f t="shared" si="1"/>
        <v>150251000</v>
      </c>
      <c r="H15" s="66">
        <f t="shared" si="1"/>
        <v>45498000</v>
      </c>
      <c r="I15" s="66">
        <f t="shared" si="1"/>
        <v>44676000</v>
      </c>
      <c r="J15" s="66">
        <f t="shared" si="1"/>
        <v>51121000</v>
      </c>
      <c r="K15" s="66">
        <f t="shared" si="1"/>
        <v>47145000</v>
      </c>
      <c r="L15" s="65">
        <f t="shared" si="1"/>
        <v>188440000</v>
      </c>
      <c r="M15" s="66">
        <f t="shared" si="1"/>
        <v>51450000</v>
      </c>
      <c r="N15" s="66">
        <f t="shared" si="1"/>
        <v>56357000</v>
      </c>
      <c r="O15" s="66">
        <f t="shared" si="1"/>
        <v>70648000</v>
      </c>
      <c r="P15" s="66">
        <f t="shared" si="1"/>
        <v>74956000</v>
      </c>
      <c r="Q15" s="65">
        <f t="shared" si="1"/>
        <v>253411000</v>
      </c>
      <c r="R15" s="66">
        <f t="shared" si="1"/>
        <v>71053000</v>
      </c>
      <c r="S15" s="66">
        <f t="shared" si="1"/>
        <v>75027000</v>
      </c>
      <c r="T15" s="66">
        <f t="shared" si="1"/>
        <v>87869000</v>
      </c>
      <c r="U15" s="66">
        <f t="shared" si="1"/>
        <v>88419000</v>
      </c>
      <c r="V15" s="65">
        <f t="shared" si="1"/>
        <v>322368000</v>
      </c>
      <c r="W15" s="66">
        <f t="shared" si="1"/>
        <v>90158000</v>
      </c>
      <c r="X15" s="66">
        <f t="shared" si="1"/>
        <v>97771000</v>
      </c>
      <c r="Y15" s="66">
        <f t="shared" si="1"/>
        <v>107862000</v>
      </c>
      <c r="Z15" s="66">
        <f t="shared" si="1"/>
        <v>108261000</v>
      </c>
      <c r="AA15" s="65">
        <f t="shared" si="1"/>
        <v>404052000</v>
      </c>
      <c r="AB15" s="66">
        <f t="shared" si="1"/>
        <v>107028000</v>
      </c>
      <c r="AC15" s="66">
        <f t="shared" si="1"/>
        <v>110725000</v>
      </c>
      <c r="AD15" s="66">
        <f t="shared" si="1"/>
        <v>120745000</v>
      </c>
      <c r="AE15" s="66">
        <f t="shared" si="1"/>
        <v>111143000</v>
      </c>
      <c r="AF15" s="65">
        <f t="shared" si="1"/>
        <v>449641000</v>
      </c>
      <c r="AG15" s="66">
        <f t="shared" si="1"/>
        <v>112367000</v>
      </c>
      <c r="AH15" s="66">
        <f t="shared" si="1"/>
        <v>120505000</v>
      </c>
      <c r="AI15" s="66">
        <f t="shared" si="1"/>
        <v>130933000</v>
      </c>
      <c r="AJ15" s="66">
        <f t="shared" si="1"/>
        <v>128705000</v>
      </c>
      <c r="AK15" s="65">
        <f t="shared" si="1"/>
        <v>492510000</v>
      </c>
      <c r="AL15" s="66">
        <f t="shared" si="1"/>
        <v>129654000</v>
      </c>
      <c r="AM15" s="66">
        <f t="shared" si="1"/>
        <v>139496000</v>
      </c>
      <c r="AN15" s="66">
        <f t="shared" si="1"/>
        <v>145555000</v>
      </c>
      <c r="AO15" s="66">
        <f t="shared" si="1"/>
        <v>135545000</v>
      </c>
      <c r="AP15" s="65">
        <f t="shared" si="1"/>
        <v>550250000</v>
      </c>
      <c r="AQ15" s="66">
        <f t="shared" si="1"/>
        <v>140794000</v>
      </c>
      <c r="AR15" s="66">
        <f t="shared" si="1"/>
        <v>144437000</v>
      </c>
      <c r="AS15" s="66">
        <f t="shared" si="1"/>
        <v>156324000</v>
      </c>
    </row>
    <row r="16" spans="1:45" ht="16.75" customHeight="1" x14ac:dyDescent="0.15">
      <c r="A16" s="38" t="s">
        <v>93</v>
      </c>
      <c r="B16" s="59">
        <v>0.56000000000000005</v>
      </c>
      <c r="C16" s="60">
        <v>0.626</v>
      </c>
      <c r="D16" s="60">
        <v>0.67900000000000005</v>
      </c>
      <c r="E16" s="60">
        <v>0.69699999999999995</v>
      </c>
      <c r="F16" s="60">
        <v>0.71499999999999997</v>
      </c>
      <c r="G16" s="59">
        <v>0.68300000000000005</v>
      </c>
      <c r="H16" s="60">
        <v>0.72799999999999998</v>
      </c>
      <c r="I16" s="60">
        <v>0.68899999999999995</v>
      </c>
      <c r="J16" s="60">
        <v>0.63900000000000001</v>
      </c>
      <c r="K16" s="60">
        <v>0.60199999999999998</v>
      </c>
      <c r="L16" s="59">
        <v>0.66</v>
      </c>
      <c r="M16" s="60">
        <v>0.624</v>
      </c>
      <c r="N16" s="60">
        <v>0.625</v>
      </c>
      <c r="O16" s="60">
        <v>0.69099999999999995</v>
      </c>
      <c r="P16" s="60">
        <v>0.70899999999999996</v>
      </c>
      <c r="Q16" s="59">
        <v>0.66600000000000004</v>
      </c>
      <c r="R16" s="60">
        <v>0.71499999999999997</v>
      </c>
      <c r="S16" s="60">
        <v>0.71699999999999997</v>
      </c>
      <c r="T16" s="60">
        <v>0.73399999999999999</v>
      </c>
      <c r="U16" s="60">
        <v>0.74199999999999999</v>
      </c>
      <c r="V16" s="59">
        <v>0.72799999999999998</v>
      </c>
      <c r="W16" s="60">
        <v>0.75700000000000001</v>
      </c>
      <c r="X16" s="60">
        <v>0.76800000000000002</v>
      </c>
      <c r="Y16" s="60">
        <v>0.76700000000000002</v>
      </c>
      <c r="Z16" s="60">
        <v>0.76400000000000001</v>
      </c>
      <c r="AA16" s="59">
        <v>0.76400000000000001</v>
      </c>
      <c r="AB16" s="60">
        <v>0.752</v>
      </c>
      <c r="AC16" s="60">
        <v>0.753</v>
      </c>
      <c r="AD16" s="60">
        <v>0.76100000000000001</v>
      </c>
      <c r="AE16" s="60">
        <v>0.748</v>
      </c>
      <c r="AF16" s="59">
        <v>0.754</v>
      </c>
      <c r="AG16" s="60">
        <v>0.72899999999999998</v>
      </c>
      <c r="AH16" s="60">
        <v>0.754</v>
      </c>
      <c r="AI16" s="60">
        <v>0.753</v>
      </c>
      <c r="AJ16" s="60">
        <v>0.749</v>
      </c>
      <c r="AK16" s="59">
        <v>0.747</v>
      </c>
      <c r="AL16" s="60">
        <f t="shared" ref="AL16:AS16" si="2">IFERROR(+AL15/AL7,0)</f>
        <v>0.73683373020157872</v>
      </c>
      <c r="AM16" s="60">
        <f t="shared" si="2"/>
        <v>0.75206892275841986</v>
      </c>
      <c r="AN16" s="60">
        <f t="shared" si="2"/>
        <v>0.74486213743270624</v>
      </c>
      <c r="AO16" s="60">
        <f t="shared" si="2"/>
        <v>0.71821813865751039</v>
      </c>
      <c r="AP16" s="59">
        <f t="shared" si="2"/>
        <v>0.73801604120282194</v>
      </c>
      <c r="AQ16" s="60">
        <f t="shared" si="2"/>
        <v>0.72268019012226548</v>
      </c>
      <c r="AR16" s="60">
        <f t="shared" si="2"/>
        <v>0.7228029965620606</v>
      </c>
      <c r="AS16" s="60">
        <f t="shared" si="2"/>
        <v>0.73669279019024769</v>
      </c>
    </row>
    <row r="17" spans="1:45" ht="15" customHeight="1" x14ac:dyDescent="0.15">
      <c r="B17" s="46"/>
      <c r="G17" s="46"/>
      <c r="L17" s="46"/>
      <c r="Q17" s="46"/>
      <c r="V17" s="46"/>
      <c r="AA17" s="46"/>
      <c r="AF17" s="46"/>
      <c r="AK17" s="46"/>
      <c r="AP17" s="46"/>
    </row>
    <row r="18" spans="1:45" ht="16.75" customHeight="1" x14ac:dyDescent="0.15">
      <c r="A18" s="7" t="s">
        <v>94</v>
      </c>
      <c r="B18" s="41">
        <v>49367000</v>
      </c>
      <c r="C18" s="42">
        <v>14840000</v>
      </c>
      <c r="D18" s="42">
        <v>15599000</v>
      </c>
      <c r="E18" s="42">
        <v>14311000</v>
      </c>
      <c r="F18" s="42">
        <v>15963000</v>
      </c>
      <c r="G18" s="41">
        <v>60713000</v>
      </c>
      <c r="H18" s="42">
        <v>16970000</v>
      </c>
      <c r="I18" s="42">
        <v>16940000</v>
      </c>
      <c r="J18" s="42">
        <v>20469000</v>
      </c>
      <c r="K18" s="42">
        <v>31318000</v>
      </c>
      <c r="L18" s="41">
        <v>85697000</v>
      </c>
      <c r="M18" s="42">
        <v>23722000</v>
      </c>
      <c r="N18" s="42">
        <v>26445000</v>
      </c>
      <c r="O18" s="42">
        <v>27403000</v>
      </c>
      <c r="P18" s="42">
        <v>28411000</v>
      </c>
      <c r="Q18" s="41">
        <v>105981000</v>
      </c>
      <c r="R18" s="42">
        <v>26989000</v>
      </c>
      <c r="S18" s="42">
        <v>31035000</v>
      </c>
      <c r="T18" s="42">
        <v>30608000</v>
      </c>
      <c r="U18" s="42">
        <v>46479000</v>
      </c>
      <c r="V18" s="41">
        <v>135111000</v>
      </c>
      <c r="W18" s="42">
        <v>34776000</v>
      </c>
      <c r="X18" s="42">
        <v>35788000</v>
      </c>
      <c r="Y18" s="42">
        <v>41870000</v>
      </c>
      <c r="Z18" s="42">
        <v>45501000</v>
      </c>
      <c r="AA18" s="41">
        <v>157935000</v>
      </c>
      <c r="AB18" s="42">
        <v>47661000</v>
      </c>
      <c r="AC18" s="42">
        <v>46139000</v>
      </c>
      <c r="AD18" s="42">
        <v>43175000</v>
      </c>
      <c r="AE18" s="42">
        <v>52220000</v>
      </c>
      <c r="AF18" s="41">
        <v>189195000</v>
      </c>
      <c r="AG18" s="42">
        <v>34519000</v>
      </c>
      <c r="AH18" s="42">
        <v>33733000</v>
      </c>
      <c r="AI18" s="42">
        <v>37788000</v>
      </c>
      <c r="AJ18" s="42">
        <v>45161000</v>
      </c>
      <c r="AK18" s="41">
        <v>151201000</v>
      </c>
      <c r="AL18" s="42">
        <v>44118000</v>
      </c>
      <c r="AM18" s="42">
        <v>43889000</v>
      </c>
      <c r="AN18" s="42">
        <v>42735000</v>
      </c>
      <c r="AO18" s="42">
        <v>45926000</v>
      </c>
      <c r="AP18" s="41">
        <f>SUM(AL18:AO18)</f>
        <v>176668000</v>
      </c>
      <c r="AQ18" s="42">
        <v>39608000</v>
      </c>
      <c r="AR18" s="42">
        <v>36952000</v>
      </c>
      <c r="AS18" s="42">
        <v>33823000</v>
      </c>
    </row>
    <row r="19" spans="1:45" ht="16.75" customHeight="1" x14ac:dyDescent="0.15">
      <c r="A19" s="38" t="s">
        <v>87</v>
      </c>
      <c r="B19" s="59">
        <v>0.28199999999999997</v>
      </c>
      <c r="C19" s="60">
        <v>0.317</v>
      </c>
      <c r="D19" s="60">
        <v>0.28899999999999998</v>
      </c>
      <c r="E19" s="60">
        <v>0.24199999999999999</v>
      </c>
      <c r="F19" s="60">
        <v>0.26500000000000001</v>
      </c>
      <c r="G19" s="59">
        <v>0.27600000000000002</v>
      </c>
      <c r="H19" s="60">
        <v>0.27200000000000002</v>
      </c>
      <c r="I19" s="60">
        <v>0.26100000000000001</v>
      </c>
      <c r="J19" s="60">
        <v>0.25600000000000001</v>
      </c>
      <c r="K19" s="60">
        <v>0.4</v>
      </c>
      <c r="L19" s="59">
        <v>0.3</v>
      </c>
      <c r="M19" s="60">
        <v>0.28799999999999998</v>
      </c>
      <c r="N19" s="60">
        <v>0.29299999999999998</v>
      </c>
      <c r="O19" s="60">
        <v>0.26800000000000002</v>
      </c>
      <c r="P19" s="60">
        <v>0.26900000000000002</v>
      </c>
      <c r="Q19" s="59">
        <v>0.27800000000000002</v>
      </c>
      <c r="R19" s="60">
        <v>0.27100000000000002</v>
      </c>
      <c r="S19" s="60">
        <v>0.29699999999999999</v>
      </c>
      <c r="T19" s="60">
        <v>0.25600000000000001</v>
      </c>
      <c r="U19" s="60">
        <v>0.39</v>
      </c>
      <c r="V19" s="59">
        <v>0.30499999999999999</v>
      </c>
      <c r="W19" s="60">
        <v>0.29199999999999998</v>
      </c>
      <c r="X19" s="60">
        <v>0.28100000000000003</v>
      </c>
      <c r="Y19" s="60">
        <v>0.29799999999999999</v>
      </c>
      <c r="Z19" s="60">
        <v>0.32100000000000001</v>
      </c>
      <c r="AA19" s="59">
        <v>0.29899999999999999</v>
      </c>
      <c r="AB19" s="60">
        <v>0.33500000000000002</v>
      </c>
      <c r="AC19" s="60">
        <v>0.314</v>
      </c>
      <c r="AD19" s="60">
        <v>0.27200000000000002</v>
      </c>
      <c r="AE19" s="60">
        <v>0.35099999999999998</v>
      </c>
      <c r="AF19" s="59">
        <v>0.317</v>
      </c>
      <c r="AG19" s="60">
        <v>0.224</v>
      </c>
      <c r="AH19" s="60">
        <v>0.21099999999999999</v>
      </c>
      <c r="AI19" s="60">
        <v>0.217</v>
      </c>
      <c r="AJ19" s="60">
        <v>0.26300000000000001</v>
      </c>
      <c r="AK19" s="59">
        <v>0.22900000000000001</v>
      </c>
      <c r="AL19" s="60">
        <f t="shared" ref="AL19:AS19" si="3">IFERROR(+AL18/AL7,0)</f>
        <v>0.25072601315064136</v>
      </c>
      <c r="AM19" s="60">
        <f t="shared" si="3"/>
        <v>0.23662006760727397</v>
      </c>
      <c r="AN19" s="60">
        <f t="shared" si="3"/>
        <v>0.21869178965467831</v>
      </c>
      <c r="AO19" s="60">
        <f t="shared" si="3"/>
        <v>0.24335007736164982</v>
      </c>
      <c r="AP19" s="59">
        <f t="shared" si="3"/>
        <v>0.23695378094905981</v>
      </c>
      <c r="AQ19" s="60">
        <f t="shared" si="3"/>
        <v>0.20330352834895443</v>
      </c>
      <c r="AR19" s="60">
        <f t="shared" si="3"/>
        <v>0.18491810497975769</v>
      </c>
      <c r="AS19" s="60">
        <f t="shared" si="3"/>
        <v>0.15939433639495373</v>
      </c>
    </row>
    <row r="20" spans="1:45" ht="16.75" customHeight="1" x14ac:dyDescent="0.15">
      <c r="A20" s="61" t="s">
        <v>88</v>
      </c>
      <c r="B20" s="46"/>
      <c r="G20" s="46"/>
      <c r="L20" s="46"/>
      <c r="Q20" s="46"/>
      <c r="V20" s="46"/>
      <c r="AA20" s="46"/>
      <c r="AF20" s="46"/>
      <c r="AK20" s="46"/>
      <c r="AP20" s="46"/>
    </row>
    <row r="21" spans="1:45" ht="16.75" customHeight="1" x14ac:dyDescent="0.15">
      <c r="A21" s="63" t="s">
        <v>90</v>
      </c>
      <c r="B21" s="19">
        <v>10513000</v>
      </c>
      <c r="C21" s="18">
        <v>3693000</v>
      </c>
      <c r="D21" s="18">
        <v>3636000</v>
      </c>
      <c r="E21" s="18">
        <v>3177000</v>
      </c>
      <c r="F21" s="18">
        <v>5138000</v>
      </c>
      <c r="G21" s="19">
        <v>15644000</v>
      </c>
      <c r="H21" s="18">
        <v>4342000</v>
      </c>
      <c r="I21" s="18">
        <v>3745000</v>
      </c>
      <c r="J21" s="18">
        <v>5945000</v>
      </c>
      <c r="K21" s="18">
        <v>14193000</v>
      </c>
      <c r="L21" s="19">
        <v>28225000</v>
      </c>
      <c r="M21" s="18">
        <v>4451000</v>
      </c>
      <c r="N21" s="18">
        <v>6346000</v>
      </c>
      <c r="O21" s="18">
        <v>6462000</v>
      </c>
      <c r="P21" s="18">
        <v>6001000</v>
      </c>
      <c r="Q21" s="19">
        <v>23260000</v>
      </c>
      <c r="R21" s="18">
        <v>5886000</v>
      </c>
      <c r="S21" s="18">
        <v>7713000</v>
      </c>
      <c r="T21" s="18">
        <v>7376000</v>
      </c>
      <c r="U21" s="18">
        <v>17985000</v>
      </c>
      <c r="V21" s="19">
        <v>38960000</v>
      </c>
      <c r="W21" s="18">
        <v>5348000</v>
      </c>
      <c r="X21" s="18">
        <v>7184000</v>
      </c>
      <c r="Y21" s="18">
        <v>9264000</v>
      </c>
      <c r="Z21" s="18">
        <v>10316000</v>
      </c>
      <c r="AA21" s="19">
        <v>32112000</v>
      </c>
      <c r="AB21" s="18">
        <v>11656000</v>
      </c>
      <c r="AC21" s="18">
        <v>12360000</v>
      </c>
      <c r="AD21" s="18">
        <v>10654000</v>
      </c>
      <c r="AE21" s="18">
        <v>20737000</v>
      </c>
      <c r="AF21" s="19">
        <v>55407000</v>
      </c>
      <c r="AG21" s="18">
        <v>5077000</v>
      </c>
      <c r="AH21" s="18">
        <v>5293000</v>
      </c>
      <c r="AI21" s="18">
        <v>6960000</v>
      </c>
      <c r="AJ21" s="18">
        <v>9859000</v>
      </c>
      <c r="AK21" s="19">
        <v>27189000</v>
      </c>
      <c r="AL21" s="18">
        <v>10205000</v>
      </c>
      <c r="AM21" s="18">
        <v>10920000</v>
      </c>
      <c r="AN21" s="18">
        <v>10085000</v>
      </c>
      <c r="AO21" s="18">
        <v>10494000</v>
      </c>
      <c r="AP21" s="19">
        <f>SUM(AL21:AO21)</f>
        <v>41704000</v>
      </c>
      <c r="AQ21" s="18">
        <v>8332000</v>
      </c>
      <c r="AR21" s="18">
        <v>6503000</v>
      </c>
      <c r="AS21" s="18">
        <v>5634000</v>
      </c>
    </row>
    <row r="22" spans="1:45" ht="16.75" customHeight="1" x14ac:dyDescent="0.15">
      <c r="A22" s="64" t="s">
        <v>95</v>
      </c>
      <c r="B22" s="65">
        <f t="shared" ref="B22:AS22" si="4">+B18-B21</f>
        <v>38854000</v>
      </c>
      <c r="C22" s="66">
        <f t="shared" si="4"/>
        <v>11147000</v>
      </c>
      <c r="D22" s="66">
        <f t="shared" si="4"/>
        <v>11963000</v>
      </c>
      <c r="E22" s="66">
        <f t="shared" si="4"/>
        <v>11134000</v>
      </c>
      <c r="F22" s="66">
        <f t="shared" si="4"/>
        <v>10825000</v>
      </c>
      <c r="G22" s="65">
        <f t="shared" si="4"/>
        <v>45069000</v>
      </c>
      <c r="H22" s="66">
        <f t="shared" si="4"/>
        <v>12628000</v>
      </c>
      <c r="I22" s="66">
        <f t="shared" si="4"/>
        <v>13195000</v>
      </c>
      <c r="J22" s="66">
        <f t="shared" si="4"/>
        <v>14524000</v>
      </c>
      <c r="K22" s="66">
        <f t="shared" si="4"/>
        <v>17125000</v>
      </c>
      <c r="L22" s="65">
        <f t="shared" si="4"/>
        <v>57472000</v>
      </c>
      <c r="M22" s="66">
        <f t="shared" si="4"/>
        <v>19271000</v>
      </c>
      <c r="N22" s="66">
        <f t="shared" si="4"/>
        <v>20099000</v>
      </c>
      <c r="O22" s="66">
        <f t="shared" si="4"/>
        <v>20941000</v>
      </c>
      <c r="P22" s="66">
        <f t="shared" si="4"/>
        <v>22410000</v>
      </c>
      <c r="Q22" s="65">
        <f t="shared" si="4"/>
        <v>82721000</v>
      </c>
      <c r="R22" s="66">
        <f t="shared" si="4"/>
        <v>21103000</v>
      </c>
      <c r="S22" s="66">
        <f t="shared" si="4"/>
        <v>23322000</v>
      </c>
      <c r="T22" s="66">
        <f t="shared" si="4"/>
        <v>23232000</v>
      </c>
      <c r="U22" s="66">
        <f t="shared" si="4"/>
        <v>28494000</v>
      </c>
      <c r="V22" s="65">
        <f t="shared" si="4"/>
        <v>96151000</v>
      </c>
      <c r="W22" s="66">
        <f t="shared" si="4"/>
        <v>29428000</v>
      </c>
      <c r="X22" s="66">
        <f t="shared" si="4"/>
        <v>28604000</v>
      </c>
      <c r="Y22" s="66">
        <f t="shared" si="4"/>
        <v>32606000</v>
      </c>
      <c r="Z22" s="66">
        <f t="shared" si="4"/>
        <v>35185000</v>
      </c>
      <c r="AA22" s="65">
        <f t="shared" si="4"/>
        <v>125823000</v>
      </c>
      <c r="AB22" s="66">
        <f t="shared" si="4"/>
        <v>36005000</v>
      </c>
      <c r="AC22" s="66">
        <f t="shared" si="4"/>
        <v>33779000</v>
      </c>
      <c r="AD22" s="66">
        <f t="shared" si="4"/>
        <v>32521000</v>
      </c>
      <c r="AE22" s="66">
        <f t="shared" si="4"/>
        <v>31483000</v>
      </c>
      <c r="AF22" s="65">
        <f t="shared" si="4"/>
        <v>133788000</v>
      </c>
      <c r="AG22" s="66">
        <f t="shared" si="4"/>
        <v>29442000</v>
      </c>
      <c r="AH22" s="66">
        <f t="shared" si="4"/>
        <v>28440000</v>
      </c>
      <c r="AI22" s="66">
        <f t="shared" si="4"/>
        <v>30828000</v>
      </c>
      <c r="AJ22" s="66">
        <f t="shared" si="4"/>
        <v>35302000</v>
      </c>
      <c r="AK22" s="65">
        <f t="shared" si="4"/>
        <v>124012000</v>
      </c>
      <c r="AL22" s="66">
        <f t="shared" si="4"/>
        <v>33913000</v>
      </c>
      <c r="AM22" s="66">
        <f t="shared" si="4"/>
        <v>32969000</v>
      </c>
      <c r="AN22" s="66">
        <f t="shared" si="4"/>
        <v>32650000</v>
      </c>
      <c r="AO22" s="66">
        <f t="shared" si="4"/>
        <v>35432000</v>
      </c>
      <c r="AP22" s="65">
        <f t="shared" si="4"/>
        <v>134964000</v>
      </c>
      <c r="AQ22" s="66">
        <f t="shared" si="4"/>
        <v>31276000</v>
      </c>
      <c r="AR22" s="66">
        <f t="shared" si="4"/>
        <v>30449000</v>
      </c>
      <c r="AS22" s="66">
        <f t="shared" si="4"/>
        <v>28189000</v>
      </c>
    </row>
    <row r="23" spans="1:45" ht="16.75" customHeight="1" x14ac:dyDescent="0.15">
      <c r="A23" s="38" t="s">
        <v>93</v>
      </c>
      <c r="B23" s="59">
        <v>0.23799999999999999</v>
      </c>
      <c r="C23" s="60">
        <v>0.23799999999999999</v>
      </c>
      <c r="D23" s="60">
        <v>0.221</v>
      </c>
      <c r="E23" s="60">
        <v>0.188</v>
      </c>
      <c r="F23" s="60">
        <v>0.18</v>
      </c>
      <c r="G23" s="59">
        <v>0.20499999999999999</v>
      </c>
      <c r="H23" s="60">
        <v>0.20200000000000001</v>
      </c>
      <c r="I23" s="60">
        <v>0.20399999999999999</v>
      </c>
      <c r="J23" s="60">
        <v>0.182</v>
      </c>
      <c r="K23" s="60">
        <v>0.219</v>
      </c>
      <c r="L23" s="59">
        <v>0.20100000000000001</v>
      </c>
      <c r="M23" s="60">
        <v>0.23400000000000001</v>
      </c>
      <c r="N23" s="60">
        <v>0.223</v>
      </c>
      <c r="O23" s="60">
        <v>0.20499999999999999</v>
      </c>
      <c r="P23" s="60">
        <v>0.21199999999999999</v>
      </c>
      <c r="Q23" s="59">
        <v>0.217</v>
      </c>
      <c r="R23" s="60">
        <v>0.21199999999999999</v>
      </c>
      <c r="S23" s="60">
        <v>0.223</v>
      </c>
      <c r="T23" s="60">
        <v>0.19400000000000001</v>
      </c>
      <c r="U23" s="60">
        <v>0.23899999999999999</v>
      </c>
      <c r="V23" s="59">
        <v>0.217</v>
      </c>
      <c r="W23" s="60">
        <v>0.247</v>
      </c>
      <c r="X23" s="60">
        <v>0.22500000000000001</v>
      </c>
      <c r="Y23" s="60">
        <v>0.23200000000000001</v>
      </c>
      <c r="Z23" s="60">
        <v>0.248</v>
      </c>
      <c r="AA23" s="59">
        <v>0.23799999999999999</v>
      </c>
      <c r="AB23" s="60">
        <v>0.253</v>
      </c>
      <c r="AC23" s="60">
        <v>0.23</v>
      </c>
      <c r="AD23" s="60">
        <v>0.20499999999999999</v>
      </c>
      <c r="AE23" s="60">
        <v>0.21199999999999999</v>
      </c>
      <c r="AF23" s="59">
        <v>0.224</v>
      </c>
      <c r="AG23" s="60">
        <v>0.191</v>
      </c>
      <c r="AH23" s="60">
        <v>0.17799999999999999</v>
      </c>
      <c r="AI23" s="60">
        <v>0.17699999999999999</v>
      </c>
      <c r="AJ23" s="60">
        <v>0.20499999999999999</v>
      </c>
      <c r="AK23" s="59">
        <v>0.188</v>
      </c>
      <c r="AL23" s="60">
        <f t="shared" ref="AL23:AS23" si="5">IFERROR(+AL22/AL7,0)</f>
        <v>0.19273020726183643</v>
      </c>
      <c r="AM23" s="60">
        <f t="shared" si="5"/>
        <v>0.1777467476803804</v>
      </c>
      <c r="AN23" s="60">
        <f t="shared" si="5"/>
        <v>0.16708288129695209</v>
      </c>
      <c r="AO23" s="60">
        <f t="shared" si="5"/>
        <v>0.18774506687013839</v>
      </c>
      <c r="AP23" s="59">
        <f t="shared" si="5"/>
        <v>0.1810188041524719</v>
      </c>
      <c r="AQ23" s="60">
        <f t="shared" si="5"/>
        <v>0.16053628440319881</v>
      </c>
      <c r="AR23" s="60">
        <f t="shared" si="5"/>
        <v>0.15237528086513968</v>
      </c>
      <c r="AS23" s="60">
        <f t="shared" si="5"/>
        <v>0.13284353690202971</v>
      </c>
    </row>
    <row r="24" spans="1:45" ht="15" customHeight="1" x14ac:dyDescent="0.15">
      <c r="B24" s="46"/>
      <c r="G24" s="46"/>
      <c r="L24" s="46"/>
      <c r="Q24" s="46"/>
      <c r="V24" s="46"/>
      <c r="AA24" s="46"/>
      <c r="AF24" s="46"/>
      <c r="AK24" s="46"/>
      <c r="AP24" s="46"/>
    </row>
    <row r="25" spans="1:45" ht="16.75" customHeight="1" x14ac:dyDescent="0.15">
      <c r="A25" s="7" t="s">
        <v>96</v>
      </c>
      <c r="B25" s="41">
        <v>59258000</v>
      </c>
      <c r="C25" s="42">
        <v>24091000</v>
      </c>
      <c r="D25" s="42">
        <v>25981000</v>
      </c>
      <c r="E25" s="42">
        <v>27832000</v>
      </c>
      <c r="F25" s="42">
        <v>30735000</v>
      </c>
      <c r="G25" s="41">
        <v>108639000</v>
      </c>
      <c r="H25" s="42">
        <v>33323000</v>
      </c>
      <c r="I25" s="42">
        <v>35940000</v>
      </c>
      <c r="J25" s="42">
        <v>40054000</v>
      </c>
      <c r="K25" s="42">
        <v>49223000</v>
      </c>
      <c r="L25" s="41">
        <v>158540000</v>
      </c>
      <c r="M25" s="42">
        <v>43144000</v>
      </c>
      <c r="N25" s="42">
        <v>45204000</v>
      </c>
      <c r="O25" s="42">
        <v>51993000</v>
      </c>
      <c r="P25" s="42">
        <v>48564000</v>
      </c>
      <c r="Q25" s="41">
        <v>188905000</v>
      </c>
      <c r="R25" s="42">
        <v>38627000</v>
      </c>
      <c r="S25" s="42">
        <v>41705000</v>
      </c>
      <c r="T25" s="42">
        <v>43904000</v>
      </c>
      <c r="U25" s="42">
        <v>53307000</v>
      </c>
      <c r="V25" s="41">
        <v>177543000</v>
      </c>
      <c r="W25" s="42">
        <v>41979000</v>
      </c>
      <c r="X25" s="42">
        <v>39509000</v>
      </c>
      <c r="Y25" s="42">
        <v>46324000</v>
      </c>
      <c r="Z25" s="42">
        <v>54951000</v>
      </c>
      <c r="AA25" s="41">
        <v>182763000</v>
      </c>
      <c r="AB25" s="42">
        <v>51280000</v>
      </c>
      <c r="AC25" s="42">
        <v>45949000</v>
      </c>
      <c r="AD25" s="42">
        <v>47702000</v>
      </c>
      <c r="AE25" s="42">
        <v>57506000</v>
      </c>
      <c r="AF25" s="41">
        <v>202437000</v>
      </c>
      <c r="AG25" s="42">
        <v>44879000</v>
      </c>
      <c r="AH25" s="42">
        <v>44135000</v>
      </c>
      <c r="AI25" s="42">
        <v>46203000</v>
      </c>
      <c r="AJ25" s="42">
        <v>60476000</v>
      </c>
      <c r="AK25" s="41">
        <v>195693000</v>
      </c>
      <c r="AL25" s="42">
        <v>54175000</v>
      </c>
      <c r="AM25" s="42">
        <v>51107000</v>
      </c>
      <c r="AN25" s="42">
        <v>50863000</v>
      </c>
      <c r="AO25" s="42">
        <v>56961000</v>
      </c>
      <c r="AP25" s="41">
        <f>SUM(AL25:AO25)</f>
        <v>213106000</v>
      </c>
      <c r="AQ25" s="42">
        <v>51906000</v>
      </c>
      <c r="AR25" s="42">
        <v>48685000</v>
      </c>
      <c r="AS25" s="42">
        <v>48864000</v>
      </c>
    </row>
    <row r="26" spans="1:45" ht="16.75" customHeight="1" x14ac:dyDescent="0.15">
      <c r="A26" s="38" t="s">
        <v>87</v>
      </c>
      <c r="B26" s="59">
        <v>0.33900000000000002</v>
      </c>
      <c r="C26" s="60">
        <v>0.51500000000000001</v>
      </c>
      <c r="D26" s="60">
        <v>0.48099999999999998</v>
      </c>
      <c r="E26" s="60">
        <v>0.47099999999999997</v>
      </c>
      <c r="F26" s="60">
        <v>0.51</v>
      </c>
      <c r="G26" s="59">
        <v>0.49399999999999999</v>
      </c>
      <c r="H26" s="60">
        <v>0.53300000000000003</v>
      </c>
      <c r="I26" s="60">
        <v>0.55500000000000005</v>
      </c>
      <c r="J26" s="60">
        <v>0.501</v>
      </c>
      <c r="K26" s="60">
        <v>0.629</v>
      </c>
      <c r="L26" s="59">
        <v>0.55500000000000005</v>
      </c>
      <c r="M26" s="60">
        <v>0.52300000000000002</v>
      </c>
      <c r="N26" s="60">
        <v>0.501</v>
      </c>
      <c r="O26" s="60">
        <v>0.50900000000000001</v>
      </c>
      <c r="P26" s="60">
        <v>0.45900000000000002</v>
      </c>
      <c r="Q26" s="59">
        <v>0.496</v>
      </c>
      <c r="R26" s="60">
        <v>0.38800000000000001</v>
      </c>
      <c r="S26" s="60">
        <v>0.39800000000000002</v>
      </c>
      <c r="T26" s="60">
        <v>0.36699999999999999</v>
      </c>
      <c r="U26" s="60">
        <v>0.44700000000000001</v>
      </c>
      <c r="V26" s="59">
        <v>0.40100000000000002</v>
      </c>
      <c r="W26" s="60">
        <v>0.35299999999999998</v>
      </c>
      <c r="X26" s="60">
        <v>0.31</v>
      </c>
      <c r="Y26" s="60">
        <v>0.32900000000000001</v>
      </c>
      <c r="Z26" s="60">
        <v>0.38800000000000001</v>
      </c>
      <c r="AA26" s="59">
        <v>0.34599999999999997</v>
      </c>
      <c r="AB26" s="60">
        <v>0.36099999999999999</v>
      </c>
      <c r="AC26" s="60">
        <v>0.312</v>
      </c>
      <c r="AD26" s="60">
        <v>0.30099999999999999</v>
      </c>
      <c r="AE26" s="60">
        <v>0.38700000000000001</v>
      </c>
      <c r="AF26" s="59">
        <v>0.33900000000000002</v>
      </c>
      <c r="AG26" s="60">
        <v>0.29099999999999998</v>
      </c>
      <c r="AH26" s="60">
        <v>0.27600000000000002</v>
      </c>
      <c r="AI26" s="60">
        <v>0.26600000000000001</v>
      </c>
      <c r="AJ26" s="60">
        <v>0.35199999999999998</v>
      </c>
      <c r="AK26" s="59">
        <v>0.29699999999999999</v>
      </c>
      <c r="AL26" s="60">
        <f t="shared" ref="AL26:AS26" si="6">IFERROR(+AL25/AL7,0)</f>
        <v>0.30788072356942731</v>
      </c>
      <c r="AM26" s="60">
        <f t="shared" si="6"/>
        <v>0.275534685119391</v>
      </c>
      <c r="AN26" s="60">
        <f t="shared" si="6"/>
        <v>0.26028595992057807</v>
      </c>
      <c r="AO26" s="60">
        <f t="shared" si="6"/>
        <v>0.3018217078908883</v>
      </c>
      <c r="AP26" s="59">
        <f t="shared" si="6"/>
        <v>0.28582580004828456</v>
      </c>
      <c r="AQ26" s="60">
        <f t="shared" si="6"/>
        <v>0.26642781616039257</v>
      </c>
      <c r="AR26" s="60">
        <f t="shared" si="6"/>
        <v>0.24363330647703788</v>
      </c>
      <c r="AS26" s="60">
        <f t="shared" si="6"/>
        <v>0.23027658260955622</v>
      </c>
    </row>
    <row r="27" spans="1:45" ht="16.75" customHeight="1" x14ac:dyDescent="0.15">
      <c r="A27" s="61" t="s">
        <v>88</v>
      </c>
      <c r="B27" s="46"/>
      <c r="G27" s="46"/>
      <c r="L27" s="46"/>
      <c r="Q27" s="46"/>
      <c r="V27" s="46"/>
      <c r="AA27" s="46"/>
      <c r="AF27" s="46"/>
      <c r="AK27" s="46"/>
      <c r="AP27" s="46"/>
    </row>
    <row r="28" spans="1:45" ht="16.75" customHeight="1" x14ac:dyDescent="0.15">
      <c r="A28" s="63" t="s">
        <v>90</v>
      </c>
      <c r="B28" s="19">
        <v>7493000</v>
      </c>
      <c r="C28" s="18">
        <v>5454000</v>
      </c>
      <c r="D28" s="18">
        <v>5730000</v>
      </c>
      <c r="E28" s="18">
        <v>6251000</v>
      </c>
      <c r="F28" s="18">
        <v>5946000</v>
      </c>
      <c r="G28" s="19">
        <v>23381000</v>
      </c>
      <c r="H28" s="18">
        <v>9920000</v>
      </c>
      <c r="I28" s="18">
        <v>9854000</v>
      </c>
      <c r="J28" s="18">
        <v>9460000</v>
      </c>
      <c r="K28" s="18">
        <v>14736000</v>
      </c>
      <c r="L28" s="19">
        <v>43970000</v>
      </c>
      <c r="M28" s="18">
        <v>8920000</v>
      </c>
      <c r="N28" s="18">
        <v>9758000</v>
      </c>
      <c r="O28" s="18">
        <v>15670000</v>
      </c>
      <c r="P28" s="18">
        <v>3678000</v>
      </c>
      <c r="Q28" s="19">
        <v>38026000</v>
      </c>
      <c r="R28" s="18">
        <v>7123000</v>
      </c>
      <c r="S28" s="18">
        <v>9233000</v>
      </c>
      <c r="T28" s="18">
        <v>9212000</v>
      </c>
      <c r="U28" s="18">
        <v>14833000</v>
      </c>
      <c r="V28" s="19">
        <v>40401000</v>
      </c>
      <c r="W28" s="18">
        <v>6793000</v>
      </c>
      <c r="X28" s="18">
        <v>6749000</v>
      </c>
      <c r="Y28" s="18">
        <v>7329000</v>
      </c>
      <c r="Z28" s="18">
        <v>7715000</v>
      </c>
      <c r="AA28" s="19">
        <v>28586000</v>
      </c>
      <c r="AB28" s="18">
        <v>5884000</v>
      </c>
      <c r="AC28" s="18">
        <v>6116000</v>
      </c>
      <c r="AD28" s="18">
        <v>5871000</v>
      </c>
      <c r="AE28" s="18">
        <v>11558000</v>
      </c>
      <c r="AF28" s="19">
        <v>29429000</v>
      </c>
      <c r="AG28" s="18">
        <v>3736000</v>
      </c>
      <c r="AH28" s="18">
        <v>4786000</v>
      </c>
      <c r="AI28" s="18">
        <v>4089000</v>
      </c>
      <c r="AJ28" s="18">
        <v>6337000</v>
      </c>
      <c r="AK28" s="19">
        <v>18948000</v>
      </c>
      <c r="AL28" s="18">
        <v>7093000</v>
      </c>
      <c r="AM28" s="18">
        <v>7383000</v>
      </c>
      <c r="AN28" s="18">
        <v>7278000</v>
      </c>
      <c r="AO28" s="18">
        <v>5716000</v>
      </c>
      <c r="AP28" s="19">
        <f>SUM(AL28:AO28)</f>
        <v>27470000</v>
      </c>
      <c r="AQ28" s="18">
        <v>6014000</v>
      </c>
      <c r="AR28" s="18">
        <v>5469000</v>
      </c>
      <c r="AS28" s="18">
        <v>5018000</v>
      </c>
    </row>
    <row r="29" spans="1:45" ht="16.75" customHeight="1" x14ac:dyDescent="0.15">
      <c r="A29" s="64" t="s">
        <v>97</v>
      </c>
      <c r="B29" s="65">
        <f t="shared" ref="B29:AS29" si="7">+B25-B28</f>
        <v>51765000</v>
      </c>
      <c r="C29" s="66">
        <f t="shared" si="7"/>
        <v>18637000</v>
      </c>
      <c r="D29" s="66">
        <f t="shared" si="7"/>
        <v>20251000</v>
      </c>
      <c r="E29" s="66">
        <f t="shared" si="7"/>
        <v>21581000</v>
      </c>
      <c r="F29" s="66">
        <f t="shared" si="7"/>
        <v>24789000</v>
      </c>
      <c r="G29" s="65">
        <f t="shared" si="7"/>
        <v>85258000</v>
      </c>
      <c r="H29" s="66">
        <f t="shared" si="7"/>
        <v>23403000</v>
      </c>
      <c r="I29" s="66">
        <f t="shared" si="7"/>
        <v>26086000</v>
      </c>
      <c r="J29" s="66">
        <f t="shared" si="7"/>
        <v>30594000</v>
      </c>
      <c r="K29" s="66">
        <f t="shared" si="7"/>
        <v>34487000</v>
      </c>
      <c r="L29" s="65">
        <f t="shared" si="7"/>
        <v>114570000</v>
      </c>
      <c r="M29" s="66">
        <f t="shared" si="7"/>
        <v>34224000</v>
      </c>
      <c r="N29" s="66">
        <f t="shared" si="7"/>
        <v>35446000</v>
      </c>
      <c r="O29" s="66">
        <f t="shared" si="7"/>
        <v>36323000</v>
      </c>
      <c r="P29" s="66">
        <f t="shared" si="7"/>
        <v>44886000</v>
      </c>
      <c r="Q29" s="65">
        <f t="shared" si="7"/>
        <v>150879000</v>
      </c>
      <c r="R29" s="66">
        <f t="shared" si="7"/>
        <v>31504000</v>
      </c>
      <c r="S29" s="66">
        <f t="shared" si="7"/>
        <v>32472000</v>
      </c>
      <c r="T29" s="66">
        <f t="shared" si="7"/>
        <v>34692000</v>
      </c>
      <c r="U29" s="66">
        <f t="shared" si="7"/>
        <v>38474000</v>
      </c>
      <c r="V29" s="65">
        <f t="shared" si="7"/>
        <v>137142000</v>
      </c>
      <c r="W29" s="66">
        <f t="shared" si="7"/>
        <v>35186000</v>
      </c>
      <c r="X29" s="66">
        <f t="shared" si="7"/>
        <v>32760000</v>
      </c>
      <c r="Y29" s="66">
        <f t="shared" si="7"/>
        <v>38995000</v>
      </c>
      <c r="Z29" s="66">
        <f t="shared" si="7"/>
        <v>47236000</v>
      </c>
      <c r="AA29" s="65">
        <f t="shared" si="7"/>
        <v>154177000</v>
      </c>
      <c r="AB29" s="66">
        <f t="shared" si="7"/>
        <v>45396000</v>
      </c>
      <c r="AC29" s="66">
        <f t="shared" si="7"/>
        <v>39833000</v>
      </c>
      <c r="AD29" s="66">
        <f t="shared" si="7"/>
        <v>41831000</v>
      </c>
      <c r="AE29" s="66">
        <f t="shared" si="7"/>
        <v>45948000</v>
      </c>
      <c r="AF29" s="65">
        <f t="shared" si="7"/>
        <v>173008000</v>
      </c>
      <c r="AG29" s="66">
        <f t="shared" si="7"/>
        <v>41143000</v>
      </c>
      <c r="AH29" s="66">
        <f t="shared" si="7"/>
        <v>39349000</v>
      </c>
      <c r="AI29" s="66">
        <f t="shared" si="7"/>
        <v>42114000</v>
      </c>
      <c r="AJ29" s="66">
        <f t="shared" si="7"/>
        <v>54139000</v>
      </c>
      <c r="AK29" s="65">
        <f t="shared" si="7"/>
        <v>176745000</v>
      </c>
      <c r="AL29" s="66">
        <f t="shared" si="7"/>
        <v>47082000</v>
      </c>
      <c r="AM29" s="66">
        <f t="shared" si="7"/>
        <v>43724000</v>
      </c>
      <c r="AN29" s="66">
        <f t="shared" si="7"/>
        <v>43585000</v>
      </c>
      <c r="AO29" s="66">
        <f t="shared" si="7"/>
        <v>51245000</v>
      </c>
      <c r="AP29" s="65">
        <f t="shared" si="7"/>
        <v>185636000</v>
      </c>
      <c r="AQ29" s="66">
        <f t="shared" si="7"/>
        <v>45892000</v>
      </c>
      <c r="AR29" s="66">
        <f t="shared" si="7"/>
        <v>43216000</v>
      </c>
      <c r="AS29" s="66">
        <f t="shared" si="7"/>
        <v>43846000</v>
      </c>
    </row>
    <row r="30" spans="1:45" ht="16.75" customHeight="1" x14ac:dyDescent="0.15">
      <c r="A30" s="38" t="s">
        <v>93</v>
      </c>
      <c r="B30" s="59">
        <v>0.29599999999999999</v>
      </c>
      <c r="C30" s="60">
        <v>0.39900000000000002</v>
      </c>
      <c r="D30" s="60">
        <v>0.375</v>
      </c>
      <c r="E30" s="60">
        <v>0.36499999999999999</v>
      </c>
      <c r="F30" s="60">
        <v>0.41199999999999998</v>
      </c>
      <c r="G30" s="59">
        <v>0.38700000000000001</v>
      </c>
      <c r="H30" s="60">
        <v>0.375</v>
      </c>
      <c r="I30" s="60">
        <v>0.40200000000000002</v>
      </c>
      <c r="J30" s="60">
        <v>0.38200000000000001</v>
      </c>
      <c r="K30" s="60">
        <v>0.44</v>
      </c>
      <c r="L30" s="59">
        <v>0.40100000000000002</v>
      </c>
      <c r="M30" s="60">
        <v>0.41499999999999998</v>
      </c>
      <c r="N30" s="60">
        <v>0.39300000000000002</v>
      </c>
      <c r="O30" s="60">
        <v>0.35499999999999998</v>
      </c>
      <c r="P30" s="60">
        <v>0.42499999999999999</v>
      </c>
      <c r="Q30" s="59">
        <v>0.39600000000000002</v>
      </c>
      <c r="R30" s="60">
        <v>0.317</v>
      </c>
      <c r="S30" s="60">
        <v>0.31</v>
      </c>
      <c r="T30" s="60">
        <v>0.28999999999999998</v>
      </c>
      <c r="U30" s="60">
        <v>0.32300000000000001</v>
      </c>
      <c r="V30" s="59">
        <v>0.31</v>
      </c>
      <c r="W30" s="60">
        <v>0.29599999999999999</v>
      </c>
      <c r="X30" s="60">
        <v>0.25700000000000001</v>
      </c>
      <c r="Y30" s="60">
        <v>0.27700000000000002</v>
      </c>
      <c r="Z30" s="60">
        <v>0.33300000000000002</v>
      </c>
      <c r="AA30" s="59">
        <v>0.29199999999999998</v>
      </c>
      <c r="AB30" s="60">
        <v>0.31900000000000001</v>
      </c>
      <c r="AC30" s="60">
        <v>0.27100000000000002</v>
      </c>
      <c r="AD30" s="60">
        <v>0.26400000000000001</v>
      </c>
      <c r="AE30" s="60">
        <v>0.309</v>
      </c>
      <c r="AF30" s="59">
        <v>0.28999999999999998</v>
      </c>
      <c r="AG30" s="60">
        <v>0.26700000000000002</v>
      </c>
      <c r="AH30" s="60">
        <v>0.246</v>
      </c>
      <c r="AI30" s="60">
        <v>0.24199999999999999</v>
      </c>
      <c r="AJ30" s="60">
        <v>0.315</v>
      </c>
      <c r="AK30" s="59">
        <v>0.26800000000000002</v>
      </c>
      <c r="AL30" s="60">
        <f t="shared" ref="AL30:AS30" si="8">IFERROR(+AL29/AL7,0)</f>
        <v>0.26757065486102033</v>
      </c>
      <c r="AM30" s="60">
        <f t="shared" si="8"/>
        <v>0.23573049821277423</v>
      </c>
      <c r="AN30" s="60">
        <f t="shared" si="8"/>
        <v>0.22304157370069391</v>
      </c>
      <c r="AO30" s="60">
        <f t="shared" si="8"/>
        <v>0.27153409211335072</v>
      </c>
      <c r="AP30" s="59">
        <f t="shared" si="8"/>
        <v>0.24898200059014458</v>
      </c>
      <c r="AQ30" s="60">
        <f t="shared" si="8"/>
        <v>0.2355586124770303</v>
      </c>
      <c r="AR30" s="60">
        <f t="shared" si="8"/>
        <v>0.21626490649505328</v>
      </c>
      <c r="AS30" s="60">
        <f t="shared" si="8"/>
        <v>0.20662874592949004</v>
      </c>
    </row>
    <row r="31" spans="1:45" ht="15" customHeight="1" x14ac:dyDescent="0.15">
      <c r="B31" s="46"/>
      <c r="G31" s="46"/>
      <c r="L31" s="46"/>
      <c r="Q31" s="46"/>
      <c r="V31" s="46"/>
      <c r="AA31" s="46"/>
      <c r="AF31" s="46"/>
      <c r="AK31" s="46"/>
      <c r="AP31" s="46"/>
    </row>
    <row r="32" spans="1:45" ht="16.75" customHeight="1" x14ac:dyDescent="0.15">
      <c r="A32" s="7" t="s">
        <v>98</v>
      </c>
      <c r="B32" s="41">
        <v>92898000</v>
      </c>
      <c r="C32" s="42">
        <v>23587000</v>
      </c>
      <c r="D32" s="42">
        <v>23724000</v>
      </c>
      <c r="E32" s="42">
        <v>20929000</v>
      </c>
      <c r="F32" s="42">
        <v>16914000</v>
      </c>
      <c r="G32" s="41">
        <v>85154000</v>
      </c>
      <c r="H32" s="42">
        <v>18125000</v>
      </c>
      <c r="I32" s="42">
        <v>25176000</v>
      </c>
      <c r="J32" s="42">
        <v>27828000</v>
      </c>
      <c r="K32" s="42">
        <v>27749000</v>
      </c>
      <c r="L32" s="41">
        <v>98878000</v>
      </c>
      <c r="M32" s="42">
        <v>25318000</v>
      </c>
      <c r="N32" s="42">
        <v>27262000</v>
      </c>
      <c r="O32" s="42">
        <v>26107000</v>
      </c>
      <c r="P32" s="42">
        <v>30216000</v>
      </c>
      <c r="Q32" s="41">
        <v>108903000</v>
      </c>
      <c r="R32" s="42">
        <v>23368000</v>
      </c>
      <c r="S32" s="42">
        <v>24495000</v>
      </c>
      <c r="T32" s="42">
        <v>23943000</v>
      </c>
      <c r="U32" s="42">
        <v>32395000</v>
      </c>
      <c r="V32" s="41">
        <v>104201000</v>
      </c>
      <c r="W32" s="42">
        <v>24291000</v>
      </c>
      <c r="X32" s="42">
        <v>23078000</v>
      </c>
      <c r="Y32" s="42">
        <v>27639000</v>
      </c>
      <c r="Z32" s="42">
        <v>29583000</v>
      </c>
      <c r="AA32" s="41">
        <v>104591000</v>
      </c>
      <c r="AB32" s="42">
        <v>27144000</v>
      </c>
      <c r="AC32" s="42">
        <v>28718000</v>
      </c>
      <c r="AD32" s="42">
        <v>36657000</v>
      </c>
      <c r="AE32" s="42">
        <v>32832000</v>
      </c>
      <c r="AF32" s="41">
        <v>125351000</v>
      </c>
      <c r="AG32" s="42">
        <v>26664000</v>
      </c>
      <c r="AH32" s="42">
        <v>26009000</v>
      </c>
      <c r="AI32" s="42">
        <v>27241000</v>
      </c>
      <c r="AJ32" s="42">
        <v>30252000</v>
      </c>
      <c r="AK32" s="41">
        <v>110166000</v>
      </c>
      <c r="AL32" s="42">
        <v>30961000</v>
      </c>
      <c r="AM32" s="42">
        <v>31369000</v>
      </c>
      <c r="AN32" s="42">
        <v>31994000</v>
      </c>
      <c r="AO32" s="42">
        <v>32175000</v>
      </c>
      <c r="AP32" s="41">
        <f>SUM(AL32:AO32)</f>
        <v>126499000</v>
      </c>
      <c r="AQ32" s="42">
        <v>37345000</v>
      </c>
      <c r="AR32" s="42">
        <v>33170000</v>
      </c>
      <c r="AS32" s="42">
        <v>29078000</v>
      </c>
    </row>
    <row r="33" spans="1:45" ht="16.75" customHeight="1" x14ac:dyDescent="0.15">
      <c r="A33" s="38" t="s">
        <v>87</v>
      </c>
      <c r="B33" s="59">
        <v>0.53200000000000003</v>
      </c>
      <c r="C33" s="60">
        <v>0.504</v>
      </c>
      <c r="D33" s="60">
        <v>0.439</v>
      </c>
      <c r="E33" s="60">
        <v>0.35399999999999998</v>
      </c>
      <c r="F33" s="60">
        <v>0.28100000000000003</v>
      </c>
      <c r="G33" s="59">
        <v>0.38700000000000001</v>
      </c>
      <c r="H33" s="60">
        <v>0.28999999999999998</v>
      </c>
      <c r="I33" s="60">
        <v>0.38800000000000001</v>
      </c>
      <c r="J33" s="60">
        <v>0.34799999999999998</v>
      </c>
      <c r="K33" s="60">
        <v>0.35399999999999998</v>
      </c>
      <c r="L33" s="59">
        <v>0.34599999999999997</v>
      </c>
      <c r="M33" s="60">
        <v>0.307</v>
      </c>
      <c r="N33" s="60">
        <v>0.30199999999999999</v>
      </c>
      <c r="O33" s="60">
        <v>0.255</v>
      </c>
      <c r="P33" s="60">
        <v>0.28599999999999998</v>
      </c>
      <c r="Q33" s="59">
        <v>0.28599999999999998</v>
      </c>
      <c r="R33" s="60">
        <v>0.23499999999999999</v>
      </c>
      <c r="S33" s="60">
        <v>0.23400000000000001</v>
      </c>
      <c r="T33" s="60">
        <v>0.2</v>
      </c>
      <c r="U33" s="60">
        <v>0.27200000000000002</v>
      </c>
      <c r="V33" s="59">
        <v>0.23499999999999999</v>
      </c>
      <c r="W33" s="60">
        <v>0.20399999999999999</v>
      </c>
      <c r="X33" s="60">
        <v>0.18099999999999999</v>
      </c>
      <c r="Y33" s="60">
        <v>0.19700000000000001</v>
      </c>
      <c r="Z33" s="60">
        <v>0.20899999999999999</v>
      </c>
      <c r="AA33" s="59">
        <v>0.19800000000000001</v>
      </c>
      <c r="AB33" s="60">
        <v>0.191</v>
      </c>
      <c r="AC33" s="60">
        <v>0.19500000000000001</v>
      </c>
      <c r="AD33" s="60">
        <v>0.23100000000000001</v>
      </c>
      <c r="AE33" s="60">
        <v>0.221</v>
      </c>
      <c r="AF33" s="59">
        <v>0.21</v>
      </c>
      <c r="AG33" s="60">
        <v>0.17299999999999999</v>
      </c>
      <c r="AH33" s="60">
        <v>0.16300000000000001</v>
      </c>
      <c r="AI33" s="60">
        <v>0.157</v>
      </c>
      <c r="AJ33" s="60">
        <v>0.17599999999999999</v>
      </c>
      <c r="AK33" s="59">
        <v>0.16700000000000001</v>
      </c>
      <c r="AL33" s="60">
        <f t="shared" ref="AL33:AS33" si="9">IFERROR(+AL32/AL7,0)</f>
        <v>0.17595376248145897</v>
      </c>
      <c r="AM33" s="60">
        <f t="shared" si="9"/>
        <v>0.1691206202185645</v>
      </c>
      <c r="AN33" s="60">
        <f t="shared" si="9"/>
        <v>0.16372587149202711</v>
      </c>
      <c r="AO33" s="60">
        <f t="shared" si="9"/>
        <v>0.17048706046925668</v>
      </c>
      <c r="AP33" s="59">
        <f t="shared" si="9"/>
        <v>0.16966522707154161</v>
      </c>
      <c r="AQ33" s="60">
        <f t="shared" si="9"/>
        <v>0.19168779706603978</v>
      </c>
      <c r="AR33" s="60">
        <f t="shared" si="9"/>
        <v>0.16599192309424557</v>
      </c>
      <c r="AS33" s="60">
        <f t="shared" si="9"/>
        <v>0.13703304005240413</v>
      </c>
    </row>
    <row r="34" spans="1:45" ht="16.75" customHeight="1" x14ac:dyDescent="0.15">
      <c r="A34" s="61" t="s">
        <v>88</v>
      </c>
      <c r="B34" s="46"/>
      <c r="G34" s="46"/>
      <c r="L34" s="46"/>
      <c r="Q34" s="46"/>
      <c r="V34" s="46"/>
      <c r="AA34" s="46"/>
      <c r="AF34" s="46"/>
      <c r="AK34" s="46"/>
      <c r="AP34" s="46"/>
    </row>
    <row r="35" spans="1:45" ht="16.75" customHeight="1" x14ac:dyDescent="0.15">
      <c r="A35" s="62" t="s">
        <v>90</v>
      </c>
      <c r="B35" s="30">
        <v>17471000</v>
      </c>
      <c r="C35" s="31">
        <v>2616000</v>
      </c>
      <c r="D35" s="31">
        <v>3134000</v>
      </c>
      <c r="E35" s="31">
        <v>3190000</v>
      </c>
      <c r="F35" s="31">
        <v>2252000</v>
      </c>
      <c r="G35" s="30">
        <v>11192000</v>
      </c>
      <c r="H35" s="31">
        <v>2824000</v>
      </c>
      <c r="I35" s="31">
        <v>3286000</v>
      </c>
      <c r="J35" s="31">
        <v>9625000</v>
      </c>
      <c r="K35" s="31">
        <v>10083000</v>
      </c>
      <c r="L35" s="30">
        <v>25818000</v>
      </c>
      <c r="M35" s="31">
        <v>4504000</v>
      </c>
      <c r="N35" s="31">
        <v>6190000</v>
      </c>
      <c r="O35" s="31">
        <v>7135000</v>
      </c>
      <c r="P35" s="31">
        <v>6563000</v>
      </c>
      <c r="Q35" s="30">
        <v>24392000</v>
      </c>
      <c r="R35" s="31">
        <v>2701000</v>
      </c>
      <c r="S35" s="31">
        <v>6345000</v>
      </c>
      <c r="T35" s="31">
        <v>6318000</v>
      </c>
      <c r="U35" s="31">
        <v>11682000</v>
      </c>
      <c r="V35" s="30">
        <v>27046000</v>
      </c>
      <c r="W35" s="31">
        <v>5565000</v>
      </c>
      <c r="X35" s="31">
        <v>4340000</v>
      </c>
      <c r="Y35" s="31">
        <v>5997000</v>
      </c>
      <c r="Z35" s="31">
        <v>6546000</v>
      </c>
      <c r="AA35" s="30">
        <v>22448000</v>
      </c>
      <c r="AB35" s="31">
        <v>5522000</v>
      </c>
      <c r="AC35" s="31">
        <v>7524000</v>
      </c>
      <c r="AD35" s="31">
        <v>11891000</v>
      </c>
      <c r="AE35" s="31">
        <v>9710000</v>
      </c>
      <c r="AF35" s="30">
        <v>34647000</v>
      </c>
      <c r="AG35" s="31">
        <v>3850000</v>
      </c>
      <c r="AH35" s="31">
        <v>5027000</v>
      </c>
      <c r="AI35" s="31">
        <v>5631000</v>
      </c>
      <c r="AJ35" s="31">
        <v>7106000</v>
      </c>
      <c r="AK35" s="30">
        <v>21614000</v>
      </c>
      <c r="AL35" s="31">
        <v>9091000</v>
      </c>
      <c r="AM35" s="31">
        <v>9266000</v>
      </c>
      <c r="AN35" s="31">
        <v>7942000</v>
      </c>
      <c r="AO35" s="31">
        <v>6341000</v>
      </c>
      <c r="AP35" s="30">
        <f>SUM(AL35:AO35)</f>
        <v>32640000</v>
      </c>
      <c r="AQ35" s="31">
        <v>9523000</v>
      </c>
      <c r="AR35" s="31">
        <v>7093000</v>
      </c>
      <c r="AS35" s="31">
        <v>6446000</v>
      </c>
    </row>
    <row r="36" spans="1:45" ht="16.75" customHeight="1" x14ac:dyDescent="0.15">
      <c r="A36" s="62" t="s">
        <v>99</v>
      </c>
      <c r="B36" s="30">
        <v>8639000</v>
      </c>
      <c r="C36" s="31">
        <v>7119000</v>
      </c>
      <c r="D36" s="31">
        <v>5453000</v>
      </c>
      <c r="E36" s="31">
        <v>5214000</v>
      </c>
      <c r="F36" s="31">
        <v>0</v>
      </c>
      <c r="G36" s="30">
        <v>17786000</v>
      </c>
      <c r="H36" s="31">
        <v>0</v>
      </c>
      <c r="I36" s="31">
        <v>2122000</v>
      </c>
      <c r="J36" s="31">
        <v>700000</v>
      </c>
      <c r="K36" s="31">
        <v>-705000</v>
      </c>
      <c r="L36" s="30">
        <v>2117000</v>
      </c>
      <c r="M36" s="31">
        <v>0</v>
      </c>
      <c r="N36" s="31">
        <v>0</v>
      </c>
      <c r="O36" s="31">
        <v>0</v>
      </c>
      <c r="P36" s="31">
        <v>0</v>
      </c>
      <c r="Q36" s="30">
        <v>0</v>
      </c>
      <c r="R36" s="31">
        <v>3605000</v>
      </c>
      <c r="S36" s="31">
        <v>258000</v>
      </c>
      <c r="T36" s="31">
        <v>0</v>
      </c>
      <c r="U36" s="31">
        <v>0</v>
      </c>
      <c r="V36" s="30">
        <v>3863000</v>
      </c>
      <c r="W36" s="31">
        <v>0</v>
      </c>
      <c r="X36" s="31">
        <v>0</v>
      </c>
      <c r="Y36" s="31">
        <v>0</v>
      </c>
      <c r="Z36" s="31">
        <v>0</v>
      </c>
      <c r="AA36" s="30">
        <v>0</v>
      </c>
      <c r="AB36" s="31">
        <v>0</v>
      </c>
      <c r="AC36" s="31">
        <v>1250000</v>
      </c>
      <c r="AD36" s="31">
        <v>4112000</v>
      </c>
      <c r="AE36" s="31">
        <v>3663000</v>
      </c>
      <c r="AF36" s="30">
        <v>9025000</v>
      </c>
      <c r="AG36" s="31">
        <v>1875000</v>
      </c>
      <c r="AH36" s="31">
        <v>0</v>
      </c>
      <c r="AI36" s="31">
        <v>0</v>
      </c>
      <c r="AJ36" s="31">
        <v>0</v>
      </c>
      <c r="AK36" s="30">
        <v>1875000</v>
      </c>
      <c r="AL36" s="31">
        <v>0</v>
      </c>
      <c r="AN36" s="31">
        <v>0</v>
      </c>
      <c r="AO36" s="31">
        <v>0</v>
      </c>
      <c r="AP36" s="30">
        <f>SUM(AL36:AO36)</f>
        <v>0</v>
      </c>
      <c r="AQ36" s="31">
        <v>0</v>
      </c>
      <c r="AR36" s="31">
        <v>0</v>
      </c>
      <c r="AS36" s="31">
        <v>0</v>
      </c>
    </row>
    <row r="37" spans="1:45" ht="16.75" customHeight="1" x14ac:dyDescent="0.15">
      <c r="A37" s="63" t="s">
        <v>91</v>
      </c>
      <c r="B37" s="19">
        <v>0</v>
      </c>
      <c r="C37" s="18">
        <v>0</v>
      </c>
      <c r="D37" s="18">
        <v>0</v>
      </c>
      <c r="E37" s="18">
        <v>0</v>
      </c>
      <c r="F37" s="18">
        <v>0</v>
      </c>
      <c r="G37" s="19">
        <v>0</v>
      </c>
      <c r="H37" s="18">
        <v>0</v>
      </c>
      <c r="I37" s="18">
        <v>0</v>
      </c>
      <c r="J37" s="18">
        <v>432000</v>
      </c>
      <c r="K37" s="18">
        <v>408000</v>
      </c>
      <c r="L37" s="19">
        <v>840000</v>
      </c>
      <c r="M37" s="18">
        <v>419000</v>
      </c>
      <c r="N37" s="18">
        <v>418000</v>
      </c>
      <c r="O37" s="18">
        <v>0</v>
      </c>
      <c r="P37" s="18">
        <v>0</v>
      </c>
      <c r="Q37" s="19">
        <v>837000</v>
      </c>
      <c r="R37" s="18">
        <v>0</v>
      </c>
      <c r="S37" s="18">
        <v>0</v>
      </c>
      <c r="T37" s="18">
        <v>0</v>
      </c>
      <c r="U37" s="18">
        <v>0</v>
      </c>
      <c r="V37" s="19">
        <v>0</v>
      </c>
      <c r="W37" s="18">
        <v>0</v>
      </c>
      <c r="X37" s="18">
        <v>0</v>
      </c>
      <c r="Y37" s="18">
        <v>0</v>
      </c>
      <c r="Z37" s="18">
        <v>0</v>
      </c>
      <c r="AA37" s="19">
        <v>0</v>
      </c>
      <c r="AB37" s="18">
        <v>0</v>
      </c>
      <c r="AC37" s="18">
        <v>0</v>
      </c>
      <c r="AD37" s="18">
        <v>0</v>
      </c>
      <c r="AF37" s="19">
        <v>0</v>
      </c>
      <c r="AG37" s="18">
        <v>0</v>
      </c>
      <c r="AH37" s="18">
        <v>0</v>
      </c>
      <c r="AI37" s="18">
        <v>0</v>
      </c>
      <c r="AJ37" s="18">
        <v>0</v>
      </c>
      <c r="AK37" s="19">
        <v>0</v>
      </c>
      <c r="AL37" s="18">
        <v>0</v>
      </c>
      <c r="AM37" s="18">
        <v>0</v>
      </c>
      <c r="AN37" s="18">
        <v>0</v>
      </c>
      <c r="AO37" s="18">
        <v>0</v>
      </c>
      <c r="AP37" s="19">
        <f>SUM(AL37:AO37)</f>
        <v>0</v>
      </c>
      <c r="AQ37" s="18">
        <v>0</v>
      </c>
      <c r="AR37" s="18">
        <v>0</v>
      </c>
      <c r="AS37" s="18">
        <v>0</v>
      </c>
    </row>
    <row r="38" spans="1:45" ht="16.75" customHeight="1" x14ac:dyDescent="0.15">
      <c r="A38" s="64" t="s">
        <v>100</v>
      </c>
      <c r="B38" s="65">
        <f t="shared" ref="B38:AS38" si="10">+B32-SUM(B35:B37)</f>
        <v>66788000</v>
      </c>
      <c r="C38" s="66">
        <f t="shared" si="10"/>
        <v>13852000</v>
      </c>
      <c r="D38" s="66">
        <f t="shared" si="10"/>
        <v>15137000</v>
      </c>
      <c r="E38" s="66">
        <f t="shared" si="10"/>
        <v>12525000</v>
      </c>
      <c r="F38" s="66">
        <f t="shared" si="10"/>
        <v>14662000</v>
      </c>
      <c r="G38" s="65">
        <f t="shared" si="10"/>
        <v>56176000</v>
      </c>
      <c r="H38" s="66">
        <f t="shared" si="10"/>
        <v>15301000</v>
      </c>
      <c r="I38" s="66">
        <f t="shared" si="10"/>
        <v>19768000</v>
      </c>
      <c r="J38" s="66">
        <f t="shared" si="10"/>
        <v>17071000</v>
      </c>
      <c r="K38" s="66">
        <f t="shared" si="10"/>
        <v>17963000</v>
      </c>
      <c r="L38" s="65">
        <f t="shared" si="10"/>
        <v>70103000</v>
      </c>
      <c r="M38" s="66">
        <f t="shared" si="10"/>
        <v>20395000</v>
      </c>
      <c r="N38" s="66">
        <f t="shared" si="10"/>
        <v>20654000</v>
      </c>
      <c r="O38" s="66">
        <f t="shared" si="10"/>
        <v>18972000</v>
      </c>
      <c r="P38" s="66">
        <f t="shared" si="10"/>
        <v>23653000</v>
      </c>
      <c r="Q38" s="65">
        <f t="shared" si="10"/>
        <v>83674000</v>
      </c>
      <c r="R38" s="66">
        <f t="shared" si="10"/>
        <v>17062000</v>
      </c>
      <c r="S38" s="66">
        <f t="shared" si="10"/>
        <v>17892000</v>
      </c>
      <c r="T38" s="66">
        <f t="shared" si="10"/>
        <v>17625000</v>
      </c>
      <c r="U38" s="66">
        <f t="shared" si="10"/>
        <v>20713000</v>
      </c>
      <c r="V38" s="65">
        <f t="shared" si="10"/>
        <v>73292000</v>
      </c>
      <c r="W38" s="66">
        <f t="shared" si="10"/>
        <v>18726000</v>
      </c>
      <c r="X38" s="66">
        <f t="shared" si="10"/>
        <v>18738000</v>
      </c>
      <c r="Y38" s="66">
        <f t="shared" si="10"/>
        <v>21642000</v>
      </c>
      <c r="Z38" s="66">
        <f t="shared" si="10"/>
        <v>23037000</v>
      </c>
      <c r="AA38" s="65">
        <f t="shared" si="10"/>
        <v>82143000</v>
      </c>
      <c r="AB38" s="66">
        <f t="shared" si="10"/>
        <v>21622000</v>
      </c>
      <c r="AC38" s="66">
        <f t="shared" si="10"/>
        <v>19944000</v>
      </c>
      <c r="AD38" s="66">
        <f t="shared" si="10"/>
        <v>20654000</v>
      </c>
      <c r="AE38" s="66">
        <f t="shared" si="10"/>
        <v>19459000</v>
      </c>
      <c r="AF38" s="65">
        <f t="shared" si="10"/>
        <v>81679000</v>
      </c>
      <c r="AG38" s="66">
        <f t="shared" si="10"/>
        <v>20939000</v>
      </c>
      <c r="AH38" s="66">
        <f t="shared" si="10"/>
        <v>20982000</v>
      </c>
      <c r="AI38" s="66">
        <f t="shared" si="10"/>
        <v>21610000</v>
      </c>
      <c r="AJ38" s="66">
        <f t="shared" si="10"/>
        <v>23146000</v>
      </c>
      <c r="AK38" s="65">
        <f t="shared" si="10"/>
        <v>86677000</v>
      </c>
      <c r="AL38" s="66">
        <f t="shared" si="10"/>
        <v>21870000</v>
      </c>
      <c r="AM38" s="66">
        <f t="shared" si="10"/>
        <v>22103000</v>
      </c>
      <c r="AN38" s="66">
        <f t="shared" si="10"/>
        <v>24052000</v>
      </c>
      <c r="AO38" s="66">
        <f t="shared" si="10"/>
        <v>25834000</v>
      </c>
      <c r="AP38" s="65">
        <f t="shared" si="10"/>
        <v>93859000</v>
      </c>
      <c r="AQ38" s="66">
        <f t="shared" si="10"/>
        <v>27822000</v>
      </c>
      <c r="AR38" s="66">
        <f t="shared" si="10"/>
        <v>26077000</v>
      </c>
      <c r="AS38" s="66">
        <f t="shared" si="10"/>
        <v>22632000</v>
      </c>
    </row>
    <row r="39" spans="1:45" ht="16.75" customHeight="1" x14ac:dyDescent="0.15">
      <c r="A39" s="38" t="s">
        <v>93</v>
      </c>
      <c r="B39" s="59">
        <v>0.38200000000000001</v>
      </c>
      <c r="C39" s="60">
        <v>0.29599999999999999</v>
      </c>
      <c r="D39" s="60">
        <v>0.28000000000000003</v>
      </c>
      <c r="E39" s="60">
        <v>0.21199999999999999</v>
      </c>
      <c r="F39" s="60">
        <v>0.24399999999999999</v>
      </c>
      <c r="G39" s="59">
        <v>0.255</v>
      </c>
      <c r="H39" s="60">
        <v>0.245</v>
      </c>
      <c r="I39" s="60">
        <v>0.30499999999999999</v>
      </c>
      <c r="J39" s="60">
        <v>0.21299999999999999</v>
      </c>
      <c r="K39" s="60">
        <v>0.22900000000000001</v>
      </c>
      <c r="L39" s="59">
        <v>0.245</v>
      </c>
      <c r="M39" s="60">
        <v>0.247</v>
      </c>
      <c r="N39" s="60">
        <v>0.22900000000000001</v>
      </c>
      <c r="O39" s="60">
        <v>0.186</v>
      </c>
      <c r="P39" s="60">
        <v>0.224</v>
      </c>
      <c r="Q39" s="59">
        <v>0.22</v>
      </c>
      <c r="R39" s="60">
        <v>0.17199999999999999</v>
      </c>
      <c r="S39" s="60">
        <v>0.17100000000000001</v>
      </c>
      <c r="T39" s="60">
        <v>0.14699999999999999</v>
      </c>
      <c r="U39" s="60">
        <v>0.17399999999999999</v>
      </c>
      <c r="V39" s="59">
        <v>0.16500000000000001</v>
      </c>
      <c r="W39" s="60">
        <v>0.157</v>
      </c>
      <c r="X39" s="60">
        <v>0.14699999999999999</v>
      </c>
      <c r="Y39" s="60">
        <v>0.154</v>
      </c>
      <c r="Z39" s="60">
        <v>0.16300000000000001</v>
      </c>
      <c r="AA39" s="59">
        <v>0.155</v>
      </c>
      <c r="AB39" s="60">
        <v>0.152</v>
      </c>
      <c r="AC39" s="60">
        <v>0.13600000000000001</v>
      </c>
      <c r="AD39" s="60">
        <v>0.13</v>
      </c>
      <c r="AE39" s="60">
        <v>0.13100000000000001</v>
      </c>
      <c r="AF39" s="59">
        <v>0.13700000000000001</v>
      </c>
      <c r="AG39" s="60">
        <v>0.13600000000000001</v>
      </c>
      <c r="AH39" s="60">
        <v>0.13100000000000001</v>
      </c>
      <c r="AI39" s="60">
        <v>0.124</v>
      </c>
      <c r="AJ39" s="60">
        <v>0.13500000000000001</v>
      </c>
      <c r="AK39" s="59">
        <v>0.13100000000000001</v>
      </c>
      <c r="AL39" s="60">
        <f t="shared" ref="AL39:AS39" si="11">IFERROR(+AL38/AL7,0)</f>
        <v>0.1242889049277965</v>
      </c>
      <c r="AM39" s="60">
        <f t="shared" si="11"/>
        <v>0.11916455955532312</v>
      </c>
      <c r="AN39" s="60">
        <f t="shared" si="11"/>
        <v>0.12308353632325549</v>
      </c>
      <c r="AO39" s="60">
        <f t="shared" si="11"/>
        <v>0.13688773023038936</v>
      </c>
      <c r="AP39" s="59">
        <f t="shared" si="11"/>
        <v>0.12588722873467637</v>
      </c>
      <c r="AQ39" s="60">
        <f t="shared" si="11"/>
        <v>0.14280728049193622</v>
      </c>
      <c r="AR39" s="60">
        <f t="shared" si="11"/>
        <v>0.13049657457125843</v>
      </c>
      <c r="AS39" s="60">
        <f t="shared" si="11"/>
        <v>0.10665560776071292</v>
      </c>
    </row>
    <row r="40" spans="1:45" ht="15" customHeight="1" x14ac:dyDescent="0.15">
      <c r="B40" s="46"/>
      <c r="G40" s="46"/>
      <c r="L40" s="46"/>
      <c r="Q40" s="46"/>
      <c r="V40" s="46"/>
      <c r="AA40" s="46"/>
      <c r="AF40" s="46"/>
      <c r="AK40" s="46"/>
      <c r="AP40" s="46"/>
    </row>
    <row r="41" spans="1:45" ht="16.75" customHeight="1" x14ac:dyDescent="0.15">
      <c r="A41" s="7" t="s">
        <v>101</v>
      </c>
      <c r="B41" s="41">
        <v>-131412000</v>
      </c>
      <c r="C41" s="42">
        <v>-39819000</v>
      </c>
      <c r="D41" s="42">
        <v>-38133000</v>
      </c>
      <c r="E41" s="42">
        <v>-27689000</v>
      </c>
      <c r="F41" s="42">
        <v>-27883000</v>
      </c>
      <c r="G41" s="41">
        <v>-133524000</v>
      </c>
      <c r="H41" s="42">
        <v>-29602000</v>
      </c>
      <c r="I41" s="42">
        <v>-38199000</v>
      </c>
      <c r="J41" s="42">
        <v>-48211000</v>
      </c>
      <c r="K41" s="42">
        <v>-82134000</v>
      </c>
      <c r="L41" s="41">
        <v>-198146000</v>
      </c>
      <c r="M41" s="42">
        <v>-48375000</v>
      </c>
      <c r="N41" s="42">
        <v>-50273000</v>
      </c>
      <c r="O41" s="42">
        <v>-41485000</v>
      </c>
      <c r="P41" s="42">
        <v>-40789000</v>
      </c>
      <c r="Q41" s="41">
        <v>-180922000</v>
      </c>
      <c r="R41" s="42">
        <v>-26007000</v>
      </c>
      <c r="S41" s="42">
        <v>-26852000</v>
      </c>
      <c r="T41" s="42">
        <v>-15781000</v>
      </c>
      <c r="U41" s="42">
        <v>-51908000</v>
      </c>
      <c r="V41" s="41">
        <v>-120548000</v>
      </c>
      <c r="W41" s="42">
        <v>-17601000</v>
      </c>
      <c r="X41" s="42">
        <v>-6182000</v>
      </c>
      <c r="Y41" s="42">
        <v>-13786000</v>
      </c>
      <c r="Z41" s="42">
        <v>-27969000</v>
      </c>
      <c r="AA41" s="41">
        <v>-65538000</v>
      </c>
      <c r="AB41" s="42">
        <v>-25602000</v>
      </c>
      <c r="AC41" s="42">
        <v>-29122000</v>
      </c>
      <c r="AD41" s="42">
        <v>-23949000</v>
      </c>
      <c r="AE41" s="42">
        <v>-47127000</v>
      </c>
      <c r="AF41" s="41">
        <v>-125800000</v>
      </c>
      <c r="AG41" s="42">
        <v>2270000</v>
      </c>
      <c r="AH41" s="42">
        <v>8208000</v>
      </c>
      <c r="AI41" s="42">
        <v>15201000</v>
      </c>
      <c r="AJ41" s="42">
        <v>-14275000</v>
      </c>
      <c r="AK41" s="41">
        <v>11404000</v>
      </c>
      <c r="AL41" s="42">
        <v>-5248000</v>
      </c>
      <c r="AM41" s="42">
        <v>7487000</v>
      </c>
      <c r="AN41" s="42">
        <v>14673000</v>
      </c>
      <c r="AO41" s="42">
        <v>-11508000</v>
      </c>
      <c r="AP41" s="41">
        <f>SUM(AL41:AO41)</f>
        <v>5404000</v>
      </c>
      <c r="AQ41" s="42">
        <v>7221000</v>
      </c>
      <c r="AR41" s="42">
        <v>21428000</v>
      </c>
      <c r="AS41" s="42">
        <v>39524000</v>
      </c>
    </row>
    <row r="42" spans="1:45" ht="16.75" customHeight="1" x14ac:dyDescent="0.15">
      <c r="A42" s="38" t="s">
        <v>87</v>
      </c>
      <c r="B42" s="59">
        <v>-0.752</v>
      </c>
      <c r="C42" s="60">
        <v>-0.85199999999999998</v>
      </c>
      <c r="D42" s="60">
        <v>-0.70599999999999996</v>
      </c>
      <c r="E42" s="60">
        <v>-0.46800000000000003</v>
      </c>
      <c r="F42" s="60">
        <v>-0.46300000000000002</v>
      </c>
      <c r="G42" s="59">
        <v>-0.60699999999999998</v>
      </c>
      <c r="H42" s="60">
        <v>-0.378</v>
      </c>
      <c r="I42" s="60">
        <v>-0.48799999999999999</v>
      </c>
      <c r="J42" s="60">
        <v>-0.61599999999999999</v>
      </c>
      <c r="K42" s="60">
        <v>-1.0489999999999999</v>
      </c>
      <c r="L42" s="59">
        <v>-0.69399999999999995</v>
      </c>
      <c r="M42" s="60">
        <v>-0.58599999999999997</v>
      </c>
      <c r="N42" s="60">
        <v>-0.55800000000000005</v>
      </c>
      <c r="O42" s="60">
        <v>-0.40600000000000003</v>
      </c>
      <c r="P42" s="60">
        <v>-0.38600000000000001</v>
      </c>
      <c r="Q42" s="59">
        <v>-0.47499999999999998</v>
      </c>
      <c r="R42" s="60">
        <v>-0.26200000000000001</v>
      </c>
      <c r="S42" s="60">
        <v>-0.25700000000000001</v>
      </c>
      <c r="T42" s="60">
        <v>-0.13200000000000001</v>
      </c>
      <c r="U42" s="60">
        <v>-0.436</v>
      </c>
      <c r="V42" s="59">
        <v>-0.27200000000000002</v>
      </c>
      <c r="W42" s="60">
        <v>-0.14799999999999999</v>
      </c>
      <c r="X42" s="60">
        <v>-4.9000000000000002E-2</v>
      </c>
      <c r="Y42" s="60">
        <v>-9.8000000000000004E-2</v>
      </c>
      <c r="Z42" s="60">
        <v>-0.19700000000000001</v>
      </c>
      <c r="AA42" s="59">
        <v>-0.124</v>
      </c>
      <c r="AB42" s="60">
        <v>-0.18</v>
      </c>
      <c r="AC42" s="60">
        <v>-0.19800000000000001</v>
      </c>
      <c r="AD42" s="60">
        <v>-0.151</v>
      </c>
      <c r="AE42" s="60">
        <v>-0.317</v>
      </c>
      <c r="AF42" s="59">
        <v>-0.21099999999999999</v>
      </c>
      <c r="AG42" s="60">
        <v>1.4999999999999999E-2</v>
      </c>
      <c r="AH42" s="60">
        <v>5.0999999999999997E-2</v>
      </c>
      <c r="AI42" s="60">
        <v>8.6999999999999994E-2</v>
      </c>
      <c r="AJ42" s="60">
        <v>-8.3000000000000004E-2</v>
      </c>
      <c r="AK42" s="59">
        <v>1.7000000000000001E-2</v>
      </c>
      <c r="AL42" s="60">
        <f t="shared" ref="AL42:AS42" si="12">IFERROR(+AL41/AL7,0)</f>
        <v>-2.9824790720671058E-2</v>
      </c>
      <c r="AM42" s="60">
        <f t="shared" si="12"/>
        <v>4.0364885191634815E-2</v>
      </c>
      <c r="AN42" s="60">
        <f t="shared" si="12"/>
        <v>7.5087507420219843E-2</v>
      </c>
      <c r="AO42" s="60">
        <f t="shared" si="12"/>
        <v>-6.0977936033572835E-2</v>
      </c>
      <c r="AP42" s="59">
        <f t="shared" si="12"/>
        <v>7.2480484991550203E-3</v>
      </c>
      <c r="AQ42" s="60">
        <f t="shared" si="12"/>
        <v>3.7064602560285799E-2</v>
      </c>
      <c r="AR42" s="60">
        <f t="shared" si="12"/>
        <v>0.10723168308904113</v>
      </c>
      <c r="AS42" s="60">
        <f t="shared" si="12"/>
        <v>0.18626088021979575</v>
      </c>
    </row>
    <row r="43" spans="1:45" ht="16.75" customHeight="1" x14ac:dyDescent="0.15">
      <c r="A43" s="61" t="s">
        <v>88</v>
      </c>
      <c r="B43" s="46"/>
      <c r="G43" s="46"/>
      <c r="L43" s="46"/>
      <c r="Q43" s="46"/>
      <c r="V43" s="46"/>
      <c r="AA43" s="46"/>
      <c r="AF43" s="46"/>
      <c r="AK43" s="46"/>
      <c r="AP43" s="46"/>
    </row>
    <row r="44" spans="1:45" ht="27.5" customHeight="1" x14ac:dyDescent="0.15">
      <c r="A44" s="62" t="s">
        <v>89</v>
      </c>
      <c r="B44" s="30">
        <v>18618000</v>
      </c>
      <c r="C44" s="31">
        <v>5959000</v>
      </c>
      <c r="D44" s="31">
        <v>6015000</v>
      </c>
      <c r="E44" s="31">
        <v>5965000</v>
      </c>
      <c r="F44" s="31">
        <v>5956000</v>
      </c>
      <c r="G44" s="30">
        <v>23895000</v>
      </c>
      <c r="H44" s="31">
        <v>5970000</v>
      </c>
      <c r="I44" s="31">
        <v>3548000</v>
      </c>
      <c r="J44" s="31">
        <v>3359000</v>
      </c>
      <c r="K44" s="31">
        <v>2981000</v>
      </c>
      <c r="L44" s="30">
        <v>15858000</v>
      </c>
      <c r="M44" s="31">
        <v>3123000</v>
      </c>
      <c r="N44" s="31">
        <v>5369000</v>
      </c>
      <c r="O44" s="31">
        <v>5369000</v>
      </c>
      <c r="P44" s="31">
        <v>5181000</v>
      </c>
      <c r="Q44" s="30">
        <v>19042000</v>
      </c>
      <c r="R44" s="31">
        <v>5306000</v>
      </c>
      <c r="S44" s="31">
        <v>4350000</v>
      </c>
      <c r="T44" s="31">
        <v>4213000</v>
      </c>
      <c r="U44" s="31">
        <v>4177000</v>
      </c>
      <c r="V44" s="30">
        <v>18046000</v>
      </c>
      <c r="W44" s="31">
        <v>4645000</v>
      </c>
      <c r="X44" s="31">
        <v>4612000</v>
      </c>
      <c r="Y44" s="31">
        <v>4647000</v>
      </c>
      <c r="Z44" s="31">
        <v>4807000</v>
      </c>
      <c r="AA44" s="30">
        <v>18711000</v>
      </c>
      <c r="AB44" s="31">
        <v>4643000</v>
      </c>
      <c r="AC44" s="31">
        <v>4637000</v>
      </c>
      <c r="AD44" s="31">
        <v>4209000</v>
      </c>
      <c r="AE44" s="31">
        <v>3336000</v>
      </c>
      <c r="AF44" s="30">
        <v>16825000</v>
      </c>
      <c r="AG44" s="31">
        <v>3290000</v>
      </c>
      <c r="AH44" s="31">
        <v>1217000</v>
      </c>
      <c r="AI44" s="31">
        <v>1181000</v>
      </c>
      <c r="AJ44" s="31">
        <v>3097000</v>
      </c>
      <c r="AK44" s="30">
        <v>8785000</v>
      </c>
      <c r="AL44" s="31">
        <v>3846000</v>
      </c>
      <c r="AM44" s="31">
        <v>3748000</v>
      </c>
      <c r="AN44" s="31">
        <v>3686000</v>
      </c>
      <c r="AO44" s="31">
        <v>3135000</v>
      </c>
      <c r="AP44" s="30">
        <f>SUM(AL44:AO44)</f>
        <v>14415000</v>
      </c>
      <c r="AQ44" s="31">
        <v>2750000</v>
      </c>
      <c r="AR44" s="31">
        <v>2750000</v>
      </c>
      <c r="AS44" s="31">
        <v>2750000</v>
      </c>
    </row>
    <row r="45" spans="1:45" ht="16.75" customHeight="1" x14ac:dyDescent="0.15">
      <c r="A45" s="62" t="s">
        <v>90</v>
      </c>
      <c r="B45" s="30">
        <v>39795000</v>
      </c>
      <c r="C45" s="31">
        <v>12400000</v>
      </c>
      <c r="D45" s="31">
        <v>13154000</v>
      </c>
      <c r="E45" s="31">
        <v>13290000</v>
      </c>
      <c r="F45" s="31">
        <v>14022000</v>
      </c>
      <c r="G45" s="30">
        <v>52866000</v>
      </c>
      <c r="H45" s="31">
        <v>17798000</v>
      </c>
      <c r="I45" s="31">
        <v>17667000</v>
      </c>
      <c r="J45" s="31">
        <v>26082000</v>
      </c>
      <c r="K45" s="31">
        <v>41175000</v>
      </c>
      <c r="L45" s="30">
        <v>102722000</v>
      </c>
      <c r="M45" s="31">
        <v>18630000</v>
      </c>
      <c r="N45" s="31">
        <v>23354000</v>
      </c>
      <c r="O45" s="31">
        <v>30295000</v>
      </c>
      <c r="P45" s="31">
        <v>17168000</v>
      </c>
      <c r="Q45" s="30">
        <v>89447000</v>
      </c>
      <c r="R45" s="31">
        <v>16485000</v>
      </c>
      <c r="S45" s="31">
        <v>24204000</v>
      </c>
      <c r="T45" s="31">
        <v>23894000</v>
      </c>
      <c r="U45" s="31">
        <v>47124000</v>
      </c>
      <c r="V45" s="30">
        <v>111707000</v>
      </c>
      <c r="W45" s="31">
        <v>18496000</v>
      </c>
      <c r="X45" s="31">
        <v>19221000</v>
      </c>
      <c r="Y45" s="31">
        <v>23758000</v>
      </c>
      <c r="Z45" s="31">
        <v>25782000</v>
      </c>
      <c r="AA45" s="30">
        <v>87257000</v>
      </c>
      <c r="AB45" s="31">
        <v>24225000</v>
      </c>
      <c r="AC45" s="31">
        <v>27293000</v>
      </c>
      <c r="AD45" s="31">
        <v>29624000</v>
      </c>
      <c r="AE45" s="31">
        <v>44658000</v>
      </c>
      <c r="AF45" s="30">
        <v>125800000</v>
      </c>
      <c r="AG45" s="31">
        <v>13292000</v>
      </c>
      <c r="AH45" s="31">
        <v>15735000</v>
      </c>
      <c r="AI45" s="31">
        <v>17497000</v>
      </c>
      <c r="AJ45" s="31">
        <v>24780000</v>
      </c>
      <c r="AK45" s="30">
        <v>71304000</v>
      </c>
      <c r="AL45" s="31">
        <v>27985000</v>
      </c>
      <c r="AM45" s="31">
        <v>29068000</v>
      </c>
      <c r="AN45" s="31">
        <v>26760000</v>
      </c>
      <c r="AO45" s="31">
        <v>24166000</v>
      </c>
      <c r="AP45" s="30">
        <f>SUM(AL45:AO45)</f>
        <v>107979000</v>
      </c>
      <c r="AQ45" s="31">
        <v>25410000</v>
      </c>
      <c r="AR45" s="31">
        <v>20517000</v>
      </c>
      <c r="AS45" s="31">
        <v>18131000</v>
      </c>
    </row>
    <row r="46" spans="1:45" ht="16.75" customHeight="1" x14ac:dyDescent="0.15">
      <c r="A46" s="62" t="s">
        <v>102</v>
      </c>
      <c r="B46" s="30">
        <v>4672000</v>
      </c>
      <c r="C46" s="31">
        <v>-3000</v>
      </c>
      <c r="D46" s="31">
        <v>2833000</v>
      </c>
      <c r="E46" s="31">
        <v>-788000</v>
      </c>
      <c r="F46" s="31">
        <v>681000</v>
      </c>
      <c r="G46" s="30">
        <v>2723000</v>
      </c>
      <c r="H46" s="31">
        <v>1000</v>
      </c>
      <c r="I46" s="31">
        <v>489000</v>
      </c>
      <c r="J46" s="31">
        <v>5043000</v>
      </c>
      <c r="K46" s="31">
        <v>14400000</v>
      </c>
      <c r="L46" s="30">
        <v>19933000</v>
      </c>
      <c r="M46" s="31">
        <v>2276000</v>
      </c>
      <c r="N46" s="31">
        <v>45000</v>
      </c>
      <c r="O46" s="31">
        <v>233000</v>
      </c>
      <c r="P46" s="31">
        <v>2447000</v>
      </c>
      <c r="Q46" s="30">
        <v>5001000</v>
      </c>
      <c r="R46" s="31">
        <v>1995000</v>
      </c>
      <c r="S46" s="31">
        <v>-619000</v>
      </c>
      <c r="T46" s="31">
        <v>-6000</v>
      </c>
      <c r="U46" s="31">
        <v>1345000</v>
      </c>
      <c r="V46" s="30">
        <v>2715000</v>
      </c>
      <c r="W46" s="31">
        <v>1278000</v>
      </c>
      <c r="X46" s="31">
        <v>18000</v>
      </c>
      <c r="Y46" s="31">
        <v>0</v>
      </c>
      <c r="Z46" s="31">
        <v>183000</v>
      </c>
      <c r="AA46" s="30">
        <v>1479000</v>
      </c>
      <c r="AB46" s="31">
        <v>739000</v>
      </c>
      <c r="AC46" s="31">
        <v>13111000</v>
      </c>
      <c r="AD46" s="31">
        <v>11743000</v>
      </c>
      <c r="AE46" s="31">
        <v>9723000</v>
      </c>
      <c r="AF46" s="30">
        <v>35316000</v>
      </c>
      <c r="AG46" s="31">
        <v>116000</v>
      </c>
      <c r="AH46" s="31">
        <v>6574000</v>
      </c>
      <c r="AI46" s="31">
        <v>2502000</v>
      </c>
      <c r="AJ46" s="31">
        <v>2516000</v>
      </c>
      <c r="AK46" s="30">
        <v>11708000</v>
      </c>
      <c r="AL46" s="31">
        <v>206000</v>
      </c>
      <c r="AM46" s="31">
        <v>397000</v>
      </c>
      <c r="AN46" s="31">
        <v>149000</v>
      </c>
      <c r="AO46" s="31">
        <v>7241000</v>
      </c>
      <c r="AP46" s="30">
        <f>SUM(AL46:AO46)</f>
        <v>7993000</v>
      </c>
      <c r="AQ46" s="31">
        <v>423000</v>
      </c>
      <c r="AR46" s="31">
        <v>0</v>
      </c>
      <c r="AS46" s="31">
        <v>1252000</v>
      </c>
    </row>
    <row r="47" spans="1:45" ht="16.75" customHeight="1" x14ac:dyDescent="0.15">
      <c r="A47" s="62" t="s">
        <v>99</v>
      </c>
      <c r="B47" s="30">
        <v>8639000</v>
      </c>
      <c r="C47" s="31">
        <v>7119000</v>
      </c>
      <c r="D47" s="31">
        <v>5453000</v>
      </c>
      <c r="E47" s="31">
        <v>5214000</v>
      </c>
      <c r="F47" s="31">
        <v>0</v>
      </c>
      <c r="G47" s="30">
        <v>17786000</v>
      </c>
      <c r="H47" s="31">
        <v>0</v>
      </c>
      <c r="I47" s="31">
        <v>2122000</v>
      </c>
      <c r="J47" s="31">
        <v>700000</v>
      </c>
      <c r="K47" s="31">
        <v>-705000</v>
      </c>
      <c r="L47" s="30">
        <v>2117000</v>
      </c>
      <c r="M47" s="31">
        <v>0</v>
      </c>
      <c r="N47" s="31">
        <v>0</v>
      </c>
      <c r="O47" s="31">
        <v>0</v>
      </c>
      <c r="P47" s="31">
        <v>0</v>
      </c>
      <c r="Q47" s="30">
        <v>0</v>
      </c>
      <c r="R47" s="31">
        <v>3605000</v>
      </c>
      <c r="S47" s="31">
        <v>258000</v>
      </c>
      <c r="T47" s="31">
        <v>0</v>
      </c>
      <c r="U47" s="31">
        <v>0</v>
      </c>
      <c r="V47" s="30">
        <v>3863000</v>
      </c>
      <c r="W47" s="31">
        <v>0</v>
      </c>
      <c r="X47" s="31">
        <v>0</v>
      </c>
      <c r="Y47" s="31">
        <v>0</v>
      </c>
      <c r="Z47" s="31">
        <v>0</v>
      </c>
      <c r="AA47" s="30">
        <v>0</v>
      </c>
      <c r="AB47" s="31">
        <v>0</v>
      </c>
      <c r="AC47" s="31">
        <v>1250000</v>
      </c>
      <c r="AD47" s="31">
        <v>4112000</v>
      </c>
      <c r="AE47" s="31">
        <v>3663000</v>
      </c>
      <c r="AF47" s="30">
        <v>9025000</v>
      </c>
      <c r="AG47" s="31">
        <v>1875000</v>
      </c>
      <c r="AH47" s="31">
        <v>0</v>
      </c>
      <c r="AI47" s="31">
        <v>0</v>
      </c>
      <c r="AJ47" s="31">
        <v>0</v>
      </c>
      <c r="AK47" s="30">
        <v>1875000</v>
      </c>
      <c r="AL47" s="31">
        <v>0</v>
      </c>
      <c r="AM47" s="31">
        <v>0</v>
      </c>
      <c r="AN47" s="31">
        <v>0</v>
      </c>
      <c r="AO47" s="31">
        <v>0</v>
      </c>
      <c r="AP47" s="30">
        <f>SUM(AL47:AO47)</f>
        <v>0</v>
      </c>
      <c r="AQ47" s="31">
        <v>0</v>
      </c>
      <c r="AR47" s="31">
        <v>0</v>
      </c>
      <c r="AS47" s="31">
        <v>0</v>
      </c>
    </row>
    <row r="48" spans="1:45" ht="16.75" customHeight="1" x14ac:dyDescent="0.15">
      <c r="A48" s="63" t="s">
        <v>91</v>
      </c>
      <c r="B48" s="19">
        <v>0</v>
      </c>
      <c r="C48" s="18">
        <v>0</v>
      </c>
      <c r="D48" s="18">
        <v>0</v>
      </c>
      <c r="E48" s="18">
        <v>0</v>
      </c>
      <c r="F48" s="18">
        <v>0</v>
      </c>
      <c r="G48" s="19">
        <v>0</v>
      </c>
      <c r="H48" s="18">
        <v>0</v>
      </c>
      <c r="I48" s="18">
        <v>0</v>
      </c>
      <c r="J48" s="18">
        <v>1959000</v>
      </c>
      <c r="K48" s="18">
        <v>1853000</v>
      </c>
      <c r="L48" s="19">
        <v>3812000</v>
      </c>
      <c r="M48" s="18">
        <v>1906000</v>
      </c>
      <c r="N48" s="18">
        <v>1663000</v>
      </c>
      <c r="O48" s="18">
        <v>0</v>
      </c>
      <c r="P48" s="18">
        <v>0</v>
      </c>
      <c r="Q48" s="19">
        <v>3569000</v>
      </c>
      <c r="R48" s="18">
        <v>0</v>
      </c>
      <c r="S48" s="18">
        <v>0</v>
      </c>
      <c r="T48" s="18">
        <v>0</v>
      </c>
      <c r="U48" s="18">
        <v>0</v>
      </c>
      <c r="V48" s="19">
        <v>0</v>
      </c>
      <c r="W48" s="18">
        <v>0</v>
      </c>
      <c r="X48" s="18">
        <v>0</v>
      </c>
      <c r="Y48" s="18">
        <v>0</v>
      </c>
      <c r="Z48" s="18">
        <v>0</v>
      </c>
      <c r="AA48" s="19">
        <v>0</v>
      </c>
      <c r="AB48" s="18">
        <v>0</v>
      </c>
      <c r="AC48" s="18">
        <v>0</v>
      </c>
      <c r="AD48" s="18">
        <v>0</v>
      </c>
      <c r="AE48" s="18">
        <v>0</v>
      </c>
      <c r="AF48" s="19">
        <v>0</v>
      </c>
      <c r="AG48" s="18">
        <v>0</v>
      </c>
      <c r="AH48" s="18">
        <v>0</v>
      </c>
      <c r="AI48" s="18">
        <v>0</v>
      </c>
      <c r="AJ48" s="18">
        <v>0</v>
      </c>
      <c r="AK48" s="19">
        <v>0</v>
      </c>
      <c r="AL48" s="18">
        <v>0</v>
      </c>
      <c r="AM48" s="18">
        <v>0</v>
      </c>
      <c r="AN48" s="18">
        <v>0</v>
      </c>
      <c r="AO48" s="18">
        <v>0</v>
      </c>
      <c r="AP48" s="19">
        <f>SUM(AL48:AO48)</f>
        <v>0</v>
      </c>
      <c r="AQ48" s="18">
        <v>0</v>
      </c>
      <c r="AR48" s="18">
        <v>0</v>
      </c>
      <c r="AS48" s="18">
        <v>0</v>
      </c>
    </row>
    <row r="49" spans="1:45" ht="27.5" customHeight="1" x14ac:dyDescent="0.15">
      <c r="A49" s="64" t="s">
        <v>103</v>
      </c>
      <c r="B49" s="65">
        <f t="shared" ref="B49:AS49" si="13">+B41+SUM(B44:B48)</f>
        <v>-59688000</v>
      </c>
      <c r="C49" s="66">
        <f t="shared" si="13"/>
        <v>-14344000</v>
      </c>
      <c r="D49" s="66">
        <f t="shared" si="13"/>
        <v>-10678000</v>
      </c>
      <c r="E49" s="66">
        <f t="shared" si="13"/>
        <v>-4008000</v>
      </c>
      <c r="F49" s="66">
        <f t="shared" si="13"/>
        <v>-7224000</v>
      </c>
      <c r="G49" s="65">
        <f t="shared" si="13"/>
        <v>-36254000</v>
      </c>
      <c r="H49" s="66">
        <f t="shared" si="13"/>
        <v>-5833000</v>
      </c>
      <c r="I49" s="66">
        <f t="shared" si="13"/>
        <v>-14373000</v>
      </c>
      <c r="J49" s="66">
        <f t="shared" si="13"/>
        <v>-11068000</v>
      </c>
      <c r="K49" s="66">
        <f t="shared" si="13"/>
        <v>-22430000</v>
      </c>
      <c r="L49" s="65">
        <f t="shared" si="13"/>
        <v>-53704000</v>
      </c>
      <c r="M49" s="66">
        <f t="shared" si="13"/>
        <v>-22440000</v>
      </c>
      <c r="N49" s="66">
        <f t="shared" si="13"/>
        <v>-19842000</v>
      </c>
      <c r="O49" s="66">
        <f t="shared" si="13"/>
        <v>-5588000</v>
      </c>
      <c r="P49" s="66">
        <f t="shared" si="13"/>
        <v>-15993000</v>
      </c>
      <c r="Q49" s="65">
        <f t="shared" si="13"/>
        <v>-63863000</v>
      </c>
      <c r="R49" s="66">
        <f t="shared" si="13"/>
        <v>1384000</v>
      </c>
      <c r="S49" s="66">
        <f t="shared" si="13"/>
        <v>1341000</v>
      </c>
      <c r="T49" s="66">
        <f t="shared" si="13"/>
        <v>12320000</v>
      </c>
      <c r="U49" s="66">
        <f t="shared" si="13"/>
        <v>738000</v>
      </c>
      <c r="V49" s="65">
        <f t="shared" si="13"/>
        <v>15783000</v>
      </c>
      <c r="W49" s="66">
        <f t="shared" si="13"/>
        <v>6818000</v>
      </c>
      <c r="X49" s="66">
        <f t="shared" si="13"/>
        <v>17669000</v>
      </c>
      <c r="Y49" s="66">
        <f t="shared" si="13"/>
        <v>14619000</v>
      </c>
      <c r="Z49" s="66">
        <f t="shared" si="13"/>
        <v>2803000</v>
      </c>
      <c r="AA49" s="65">
        <f t="shared" si="13"/>
        <v>41909000</v>
      </c>
      <c r="AB49" s="66">
        <f t="shared" si="13"/>
        <v>4005000</v>
      </c>
      <c r="AC49" s="66">
        <f t="shared" si="13"/>
        <v>17169000</v>
      </c>
      <c r="AD49" s="66">
        <f t="shared" si="13"/>
        <v>25739000</v>
      </c>
      <c r="AE49" s="66">
        <f t="shared" si="13"/>
        <v>14253000</v>
      </c>
      <c r="AF49" s="65">
        <f t="shared" si="13"/>
        <v>61166000</v>
      </c>
      <c r="AG49" s="66">
        <f t="shared" si="13"/>
        <v>20843000</v>
      </c>
      <c r="AH49" s="66">
        <f t="shared" si="13"/>
        <v>31734000</v>
      </c>
      <c r="AI49" s="66">
        <f t="shared" si="13"/>
        <v>36381000</v>
      </c>
      <c r="AJ49" s="66">
        <f t="shared" si="13"/>
        <v>16118000</v>
      </c>
      <c r="AK49" s="65">
        <f t="shared" si="13"/>
        <v>105076000</v>
      </c>
      <c r="AL49" s="66">
        <f t="shared" si="13"/>
        <v>26789000</v>
      </c>
      <c r="AM49" s="66">
        <f t="shared" si="13"/>
        <v>40700000</v>
      </c>
      <c r="AN49" s="66">
        <f t="shared" si="13"/>
        <v>45268000</v>
      </c>
      <c r="AO49" s="66">
        <f t="shared" si="13"/>
        <v>23034000</v>
      </c>
      <c r="AP49" s="65">
        <f t="shared" si="13"/>
        <v>135791000</v>
      </c>
      <c r="AQ49" s="66">
        <f t="shared" si="13"/>
        <v>35804000</v>
      </c>
      <c r="AR49" s="66">
        <f t="shared" si="13"/>
        <v>44695000</v>
      </c>
      <c r="AS49" s="66">
        <f t="shared" si="13"/>
        <v>61657000</v>
      </c>
    </row>
    <row r="50" spans="1:45" ht="16.75" customHeight="1" x14ac:dyDescent="0.15">
      <c r="A50" s="38" t="s">
        <v>87</v>
      </c>
      <c r="B50" s="59">
        <v>-0.34200000000000003</v>
      </c>
      <c r="C50" s="60">
        <v>-0.307</v>
      </c>
      <c r="D50" s="60">
        <v>-0.19800000000000001</v>
      </c>
      <c r="E50" s="60">
        <v>-6.8000000000000005E-2</v>
      </c>
      <c r="F50" s="60">
        <v>-0.12</v>
      </c>
      <c r="G50" s="59">
        <v>-0.16500000000000001</v>
      </c>
      <c r="H50" s="60">
        <v>-9.2999999999999999E-2</v>
      </c>
      <c r="I50" s="60">
        <v>-0.222</v>
      </c>
      <c r="J50" s="60">
        <v>-0.13800000000000001</v>
      </c>
      <c r="K50" s="60">
        <v>-0.28599999999999998</v>
      </c>
      <c r="L50" s="59">
        <v>-0.188</v>
      </c>
      <c r="M50" s="60">
        <v>-0.27200000000000002</v>
      </c>
      <c r="N50" s="60">
        <v>-0.22</v>
      </c>
      <c r="O50" s="60">
        <v>-5.5E-2</v>
      </c>
      <c r="P50" s="60">
        <v>-0.151</v>
      </c>
      <c r="Q50" s="59">
        <v>-0.16800000000000001</v>
      </c>
      <c r="R50" s="60">
        <v>1.4E-2</v>
      </c>
      <c r="S50" s="60">
        <v>1.2999999999999999E-2</v>
      </c>
      <c r="T50" s="60">
        <v>0.10299999999999999</v>
      </c>
      <c r="U50" s="60">
        <v>6.0000000000000001E-3</v>
      </c>
      <c r="V50" s="59">
        <v>3.5999999999999997E-2</v>
      </c>
      <c r="W50" s="60">
        <v>5.7000000000000002E-2</v>
      </c>
      <c r="X50" s="60">
        <v>0.13900000000000001</v>
      </c>
      <c r="Y50" s="60">
        <v>0.104</v>
      </c>
      <c r="Z50" s="60">
        <v>0.02</v>
      </c>
      <c r="AA50" s="59">
        <v>7.9000000000000001E-2</v>
      </c>
      <c r="AB50" s="60">
        <v>2.8000000000000001E-2</v>
      </c>
      <c r="AC50" s="60">
        <v>0.11700000000000001</v>
      </c>
      <c r="AD50" s="60">
        <v>0.16200000000000001</v>
      </c>
      <c r="AE50" s="60">
        <v>9.6000000000000002E-2</v>
      </c>
      <c r="AF50" s="59">
        <v>0.10299999999999999</v>
      </c>
      <c r="AG50" s="60">
        <v>0.13500000000000001</v>
      </c>
      <c r="AH50" s="60">
        <v>0.19800000000000001</v>
      </c>
      <c r="AI50" s="60">
        <v>0.20899999999999999</v>
      </c>
      <c r="AJ50" s="60">
        <v>9.4E-2</v>
      </c>
      <c r="AK50" s="59">
        <v>0.159</v>
      </c>
      <c r="AL50" s="60">
        <f t="shared" ref="AL50:AS50" si="14">IFERROR(+AL49/AL7,0)</f>
        <v>0.15224396315092548</v>
      </c>
      <c r="AM50" s="60">
        <f t="shared" si="14"/>
        <v>0.21942711730994216</v>
      </c>
      <c r="AN50" s="60">
        <f t="shared" si="14"/>
        <v>0.23165414611180479</v>
      </c>
      <c r="AO50" s="60">
        <f t="shared" si="14"/>
        <v>0.12205124944363197</v>
      </c>
      <c r="AP50" s="59">
        <f t="shared" si="14"/>
        <v>0.18212800772552912</v>
      </c>
      <c r="AQ50" s="60">
        <f t="shared" si="14"/>
        <v>0.18377801275010008</v>
      </c>
      <c r="AR50" s="60">
        <f t="shared" si="14"/>
        <v>0.22366623463060917</v>
      </c>
      <c r="AS50" s="60">
        <f t="shared" si="14"/>
        <v>0.29056489959801507</v>
      </c>
    </row>
    <row r="51" spans="1:45" ht="15" customHeight="1" x14ac:dyDescent="0.15">
      <c r="B51" s="46"/>
      <c r="G51" s="46"/>
      <c r="L51" s="46"/>
      <c r="Q51" s="46"/>
      <c r="V51" s="46"/>
      <c r="AA51" s="46"/>
      <c r="AF51" s="46"/>
      <c r="AK51" s="46"/>
      <c r="AP51" s="46"/>
    </row>
    <row r="52" spans="1:45" ht="27.5" customHeight="1" x14ac:dyDescent="0.15">
      <c r="A52" s="54" t="s">
        <v>104</v>
      </c>
      <c r="B52" s="57">
        <v>-130760000</v>
      </c>
      <c r="C52" s="58">
        <v>-40399000</v>
      </c>
      <c r="D52" s="58">
        <v>-37870000</v>
      </c>
      <c r="E52" s="58">
        <v>-27257000</v>
      </c>
      <c r="F52" s="58">
        <v>-27496000</v>
      </c>
      <c r="G52" s="57">
        <v>-133022000</v>
      </c>
      <c r="H52" s="58">
        <v>-29246000</v>
      </c>
      <c r="I52" s="58">
        <v>-38480000</v>
      </c>
      <c r="J52" s="58">
        <v>-37807000</v>
      </c>
      <c r="K52" s="58">
        <v>-73823000</v>
      </c>
      <c r="L52" s="57">
        <v>-179356000</v>
      </c>
      <c r="M52" s="58">
        <v>-42493000</v>
      </c>
      <c r="N52" s="58">
        <v>-45493000</v>
      </c>
      <c r="O52" s="58">
        <v>-38327000</v>
      </c>
      <c r="P52" s="58">
        <v>-39224000</v>
      </c>
      <c r="Q52" s="57">
        <v>-165537000</v>
      </c>
      <c r="R52" s="58">
        <v>-25544000</v>
      </c>
      <c r="S52" s="58">
        <v>-27077000</v>
      </c>
      <c r="T52" s="58">
        <v>-15867000</v>
      </c>
      <c r="U52" s="58">
        <v>-52312000</v>
      </c>
      <c r="V52" s="57">
        <v>-120800000</v>
      </c>
      <c r="W52" s="58">
        <v>13000000</v>
      </c>
      <c r="X52" s="58">
        <v>-6032000</v>
      </c>
      <c r="Y52" s="58">
        <v>-14027000</v>
      </c>
      <c r="Z52" s="58">
        <v>-28016000</v>
      </c>
      <c r="AA52" s="57">
        <v>-35075000</v>
      </c>
      <c r="AB52" s="58">
        <v>-24903000</v>
      </c>
      <c r="AC52" s="58">
        <v>-26874000</v>
      </c>
      <c r="AD52" s="58">
        <v>-24685000</v>
      </c>
      <c r="AE52" s="58">
        <v>-42392000</v>
      </c>
      <c r="AF52" s="57">
        <v>-118854000</v>
      </c>
      <c r="AG52" s="58">
        <v>7119000</v>
      </c>
      <c r="AH52" s="58">
        <v>14639000</v>
      </c>
      <c r="AI52" s="58">
        <v>21808000</v>
      </c>
      <c r="AJ52" s="58">
        <v>-9205000</v>
      </c>
      <c r="AK52" s="57">
        <v>34361000</v>
      </c>
      <c r="AL52" s="58">
        <v>-804000</v>
      </c>
      <c r="AM52" s="58">
        <v>11684000</v>
      </c>
      <c r="AN52" s="58">
        <v>18706000</v>
      </c>
      <c r="AO52" s="58">
        <v>-6746000</v>
      </c>
      <c r="AP52" s="57">
        <f>SUM(AL52:AO52)</f>
        <v>22840000</v>
      </c>
      <c r="AQ52" s="58">
        <v>10930000</v>
      </c>
      <c r="AR52" s="58">
        <v>24972000</v>
      </c>
      <c r="AS52" s="58">
        <v>42902000</v>
      </c>
    </row>
    <row r="53" spans="1:45" ht="16.75" customHeight="1" x14ac:dyDescent="0.15">
      <c r="A53" s="67" t="s">
        <v>88</v>
      </c>
      <c r="B53" s="46"/>
      <c r="G53" s="46"/>
      <c r="L53" s="46"/>
      <c r="Q53" s="46"/>
      <c r="V53" s="46"/>
      <c r="AA53" s="46"/>
      <c r="AF53" s="46"/>
      <c r="AK53" s="46"/>
      <c r="AP53" s="46"/>
    </row>
    <row r="54" spans="1:45" ht="27.5" customHeight="1" x14ac:dyDescent="0.15">
      <c r="A54" s="62" t="s">
        <v>89</v>
      </c>
      <c r="B54" s="30">
        <v>18618000</v>
      </c>
      <c r="C54" s="31">
        <v>5959000</v>
      </c>
      <c r="D54" s="31">
        <v>6015000</v>
      </c>
      <c r="E54" s="31">
        <v>5965000</v>
      </c>
      <c r="F54" s="31">
        <v>5956000</v>
      </c>
      <c r="G54" s="30">
        <v>23895000</v>
      </c>
      <c r="H54" s="31">
        <v>5970000</v>
      </c>
      <c r="I54" s="31">
        <v>3548000</v>
      </c>
      <c r="J54" s="31">
        <v>3359000</v>
      </c>
      <c r="K54" s="31">
        <v>2981000</v>
      </c>
      <c r="L54" s="30">
        <v>15858000</v>
      </c>
      <c r="M54" s="31">
        <v>3123000</v>
      </c>
      <c r="N54" s="31">
        <v>5369000</v>
      </c>
      <c r="O54" s="31">
        <v>5369000</v>
      </c>
      <c r="P54" s="31">
        <v>5181000</v>
      </c>
      <c r="Q54" s="30">
        <v>19042000</v>
      </c>
      <c r="R54" s="31">
        <v>5306000</v>
      </c>
      <c r="S54" s="31">
        <v>4350000</v>
      </c>
      <c r="T54" s="31">
        <v>4213000</v>
      </c>
      <c r="U54" s="31">
        <v>4177000</v>
      </c>
      <c r="V54" s="30">
        <v>18046000</v>
      </c>
      <c r="W54" s="31">
        <v>4645000</v>
      </c>
      <c r="X54" s="31">
        <v>4612000</v>
      </c>
      <c r="Y54" s="31">
        <v>4647000</v>
      </c>
      <c r="Z54" s="31">
        <v>4807000</v>
      </c>
      <c r="AA54" s="30">
        <v>18711000</v>
      </c>
      <c r="AB54" s="31">
        <v>4643000</v>
      </c>
      <c r="AC54" s="31">
        <v>4637000</v>
      </c>
      <c r="AD54" s="31">
        <v>4209000</v>
      </c>
      <c r="AE54" s="31">
        <v>3336000</v>
      </c>
      <c r="AF54" s="30">
        <v>16825000</v>
      </c>
      <c r="AG54" s="31">
        <v>3290000</v>
      </c>
      <c r="AH54" s="31">
        <v>1217000</v>
      </c>
      <c r="AI54" s="31">
        <v>1181000</v>
      </c>
      <c r="AJ54" s="31">
        <v>3097000</v>
      </c>
      <c r="AK54" s="30">
        <v>8785000</v>
      </c>
      <c r="AL54" s="31">
        <v>3846000</v>
      </c>
      <c r="AM54" s="31">
        <v>3748000</v>
      </c>
      <c r="AN54" s="31">
        <v>3686000</v>
      </c>
      <c r="AO54" s="31">
        <v>3135000</v>
      </c>
      <c r="AP54" s="30">
        <f t="shared" ref="AP54:AP59" si="15">SUM(AL54:AO54)</f>
        <v>14415000</v>
      </c>
      <c r="AQ54" s="31">
        <v>2750000</v>
      </c>
      <c r="AR54" s="31">
        <v>2750000</v>
      </c>
      <c r="AS54" s="31">
        <v>2750000</v>
      </c>
    </row>
    <row r="55" spans="1:45" ht="16.75" customHeight="1" x14ac:dyDescent="0.15">
      <c r="A55" s="62" t="s">
        <v>90</v>
      </c>
      <c r="B55" s="30">
        <v>39795000</v>
      </c>
      <c r="C55" s="31">
        <v>12400000</v>
      </c>
      <c r="D55" s="31">
        <v>13154000</v>
      </c>
      <c r="E55" s="31">
        <v>13290000</v>
      </c>
      <c r="F55" s="31">
        <v>14022000</v>
      </c>
      <c r="G55" s="30">
        <v>52866000</v>
      </c>
      <c r="H55" s="31">
        <v>17798000</v>
      </c>
      <c r="I55" s="31">
        <v>17667000</v>
      </c>
      <c r="J55" s="31">
        <v>26082000</v>
      </c>
      <c r="K55" s="31">
        <v>41175000</v>
      </c>
      <c r="L55" s="30">
        <v>102722000</v>
      </c>
      <c r="M55" s="31">
        <v>18630000</v>
      </c>
      <c r="N55" s="31">
        <v>23354000</v>
      </c>
      <c r="O55" s="31">
        <v>30295000</v>
      </c>
      <c r="P55" s="31">
        <v>17168000</v>
      </c>
      <c r="Q55" s="30">
        <v>89447000</v>
      </c>
      <c r="R55" s="31">
        <v>16485000</v>
      </c>
      <c r="S55" s="31">
        <v>24204000</v>
      </c>
      <c r="T55" s="31">
        <v>23894000</v>
      </c>
      <c r="U55" s="31">
        <v>47124000</v>
      </c>
      <c r="V55" s="30">
        <v>111707000</v>
      </c>
      <c r="W55" s="31">
        <v>18496000</v>
      </c>
      <c r="X55" s="31">
        <v>19221000</v>
      </c>
      <c r="Y55" s="31">
        <v>23758000</v>
      </c>
      <c r="Z55" s="31">
        <v>25782000</v>
      </c>
      <c r="AA55" s="30">
        <v>87257000</v>
      </c>
      <c r="AB55" s="31">
        <v>24225000</v>
      </c>
      <c r="AC55" s="31">
        <v>27293000</v>
      </c>
      <c r="AD55" s="31">
        <v>29624000</v>
      </c>
      <c r="AE55" s="31">
        <v>44658000</v>
      </c>
      <c r="AF55" s="30">
        <v>125800000</v>
      </c>
      <c r="AG55" s="31">
        <v>13292000</v>
      </c>
      <c r="AH55" s="31">
        <v>15735000</v>
      </c>
      <c r="AI55" s="31">
        <v>17497000</v>
      </c>
      <c r="AJ55" s="31">
        <v>24780000</v>
      </c>
      <c r="AK55" s="30">
        <v>71304000</v>
      </c>
      <c r="AL55" s="31">
        <v>27985000</v>
      </c>
      <c r="AM55" s="31">
        <v>29068000</v>
      </c>
      <c r="AN55" s="31">
        <v>26760000</v>
      </c>
      <c r="AO55" s="31">
        <v>24166000</v>
      </c>
      <c r="AP55" s="30">
        <f t="shared" si="15"/>
        <v>107979000</v>
      </c>
      <c r="AQ55" s="31">
        <v>25410000</v>
      </c>
      <c r="AR55" s="31">
        <v>20517000</v>
      </c>
      <c r="AS55" s="31">
        <v>18131000</v>
      </c>
    </row>
    <row r="56" spans="1:45" ht="16.75" customHeight="1" x14ac:dyDescent="0.15">
      <c r="A56" s="62" t="s">
        <v>102</v>
      </c>
      <c r="B56" s="30">
        <v>4672000</v>
      </c>
      <c r="C56" s="31">
        <v>-3000</v>
      </c>
      <c r="D56" s="31">
        <v>2833000</v>
      </c>
      <c r="E56" s="31">
        <v>-788000</v>
      </c>
      <c r="F56" s="31">
        <v>681000</v>
      </c>
      <c r="G56" s="30">
        <v>2723000</v>
      </c>
      <c r="H56" s="31">
        <v>1000</v>
      </c>
      <c r="I56" s="31">
        <v>489000</v>
      </c>
      <c r="J56" s="31">
        <v>5043000</v>
      </c>
      <c r="K56" s="31">
        <v>14400000</v>
      </c>
      <c r="L56" s="30">
        <v>19933000</v>
      </c>
      <c r="M56" s="31">
        <v>2276000</v>
      </c>
      <c r="N56" s="31">
        <v>45000</v>
      </c>
      <c r="O56" s="31">
        <v>233000</v>
      </c>
      <c r="P56" s="31">
        <v>2447000</v>
      </c>
      <c r="Q56" s="30">
        <v>5001000</v>
      </c>
      <c r="R56" s="31">
        <v>1995000</v>
      </c>
      <c r="S56" s="31">
        <v>-619000</v>
      </c>
      <c r="T56" s="31">
        <v>-6000</v>
      </c>
      <c r="U56" s="31">
        <v>1345000</v>
      </c>
      <c r="V56" s="30">
        <v>2715000</v>
      </c>
      <c r="W56" s="31">
        <v>1278000</v>
      </c>
      <c r="X56" s="31">
        <v>18000</v>
      </c>
      <c r="Y56" s="31">
        <v>0</v>
      </c>
      <c r="Z56" s="31">
        <v>183000</v>
      </c>
      <c r="AA56" s="30">
        <v>1479000</v>
      </c>
      <c r="AB56" s="31">
        <v>739000</v>
      </c>
      <c r="AC56" s="31">
        <v>13111000</v>
      </c>
      <c r="AD56" s="31">
        <v>11743000</v>
      </c>
      <c r="AE56" s="31">
        <v>9723000</v>
      </c>
      <c r="AF56" s="30">
        <v>35316000</v>
      </c>
      <c r="AG56" s="31">
        <v>116000</v>
      </c>
      <c r="AH56" s="31">
        <v>6574000</v>
      </c>
      <c r="AI56" s="31">
        <v>2502000</v>
      </c>
      <c r="AJ56" s="31">
        <v>2516000</v>
      </c>
      <c r="AK56" s="30">
        <v>11708000</v>
      </c>
      <c r="AL56" s="31">
        <v>206000</v>
      </c>
      <c r="AM56" s="31">
        <v>397000</v>
      </c>
      <c r="AN56" s="31">
        <v>149000</v>
      </c>
      <c r="AO56" s="31">
        <v>7241000</v>
      </c>
      <c r="AP56" s="30">
        <f t="shared" si="15"/>
        <v>7993000</v>
      </c>
      <c r="AQ56" s="31">
        <v>423000</v>
      </c>
      <c r="AR56" s="31">
        <v>0</v>
      </c>
      <c r="AS56" s="31">
        <v>1252000</v>
      </c>
    </row>
    <row r="57" spans="1:45" ht="16.75" customHeight="1" x14ac:dyDescent="0.15">
      <c r="A57" s="62" t="s">
        <v>99</v>
      </c>
      <c r="B57" s="30">
        <v>8639000</v>
      </c>
      <c r="C57" s="31">
        <v>7119000</v>
      </c>
      <c r="D57" s="31">
        <v>5453000</v>
      </c>
      <c r="E57" s="31">
        <v>5214000</v>
      </c>
      <c r="F57" s="31">
        <v>0</v>
      </c>
      <c r="G57" s="30">
        <v>17786000</v>
      </c>
      <c r="H57" s="31">
        <v>0</v>
      </c>
      <c r="I57" s="31">
        <v>2122000</v>
      </c>
      <c r="J57" s="31">
        <v>700000</v>
      </c>
      <c r="K57" s="31">
        <v>-705000</v>
      </c>
      <c r="L57" s="30">
        <v>2117000</v>
      </c>
      <c r="M57" s="31">
        <v>0</v>
      </c>
      <c r="N57" s="31">
        <v>0</v>
      </c>
      <c r="O57" s="31">
        <v>0</v>
      </c>
      <c r="P57" s="31">
        <v>0</v>
      </c>
      <c r="Q57" s="30">
        <v>0</v>
      </c>
      <c r="R57" s="31">
        <v>3605000</v>
      </c>
      <c r="S57" s="31">
        <v>258000</v>
      </c>
      <c r="T57" s="31">
        <v>0</v>
      </c>
      <c r="U57" s="31">
        <v>0</v>
      </c>
      <c r="V57" s="30">
        <v>3863000</v>
      </c>
      <c r="W57" s="31">
        <v>0</v>
      </c>
      <c r="X57" s="31">
        <v>0</v>
      </c>
      <c r="Y57" s="31">
        <v>0</v>
      </c>
      <c r="Z57" s="31">
        <v>0</v>
      </c>
      <c r="AA57" s="30">
        <v>0</v>
      </c>
      <c r="AB57" s="31">
        <v>0</v>
      </c>
      <c r="AC57" s="31">
        <v>1250000</v>
      </c>
      <c r="AD57" s="31">
        <v>4112000</v>
      </c>
      <c r="AE57" s="31">
        <v>3663000</v>
      </c>
      <c r="AF57" s="30">
        <v>9025000</v>
      </c>
      <c r="AG57" s="31">
        <v>1875000</v>
      </c>
      <c r="AH57" s="31">
        <v>0</v>
      </c>
      <c r="AI57" s="31">
        <v>0</v>
      </c>
      <c r="AJ57" s="31">
        <v>0</v>
      </c>
      <c r="AK57" s="30">
        <v>1875000</v>
      </c>
      <c r="AL57" s="31">
        <v>0</v>
      </c>
      <c r="AM57" s="31">
        <v>0</v>
      </c>
      <c r="AN57" s="31">
        <v>0</v>
      </c>
      <c r="AO57" s="31">
        <v>0</v>
      </c>
      <c r="AP57" s="30">
        <f t="shared" si="15"/>
        <v>0</v>
      </c>
      <c r="AQ57" s="31">
        <v>0</v>
      </c>
      <c r="AR57" s="31">
        <v>0</v>
      </c>
      <c r="AS57" s="31">
        <v>0</v>
      </c>
    </row>
    <row r="58" spans="1:45" ht="16.75" customHeight="1" x14ac:dyDescent="0.15">
      <c r="A58" s="62" t="s">
        <v>91</v>
      </c>
      <c r="B58" s="30">
        <v>0</v>
      </c>
      <c r="C58" s="31">
        <v>0</v>
      </c>
      <c r="D58" s="31">
        <v>0</v>
      </c>
      <c r="E58" s="31">
        <v>0</v>
      </c>
      <c r="F58" s="31">
        <v>0</v>
      </c>
      <c r="G58" s="30">
        <v>0</v>
      </c>
      <c r="H58" s="31">
        <v>0</v>
      </c>
      <c r="I58" s="31">
        <v>0</v>
      </c>
      <c r="J58" s="31">
        <v>1959000</v>
      </c>
      <c r="K58" s="31">
        <v>1853000</v>
      </c>
      <c r="L58" s="30">
        <v>3812000</v>
      </c>
      <c r="M58" s="31">
        <v>1906000</v>
      </c>
      <c r="N58" s="31">
        <v>1663000</v>
      </c>
      <c r="O58" s="31">
        <v>0</v>
      </c>
      <c r="P58" s="31">
        <v>0</v>
      </c>
      <c r="Q58" s="30">
        <v>3569000</v>
      </c>
      <c r="R58" s="31">
        <v>0</v>
      </c>
      <c r="S58" s="31">
        <v>0</v>
      </c>
      <c r="T58" s="31">
        <v>0</v>
      </c>
      <c r="U58" s="31">
        <v>0</v>
      </c>
      <c r="V58" s="30">
        <v>0</v>
      </c>
      <c r="W58" s="31">
        <v>0</v>
      </c>
      <c r="X58" s="31">
        <v>0</v>
      </c>
      <c r="Y58" s="31">
        <v>0</v>
      </c>
      <c r="Z58" s="31">
        <v>0</v>
      </c>
      <c r="AA58" s="30">
        <v>0</v>
      </c>
      <c r="AB58" s="31">
        <v>0</v>
      </c>
      <c r="AC58" s="31">
        <v>0</v>
      </c>
      <c r="AD58" s="31">
        <v>0</v>
      </c>
      <c r="AE58" s="31">
        <v>0</v>
      </c>
      <c r="AF58" s="30">
        <v>0</v>
      </c>
      <c r="AG58" s="31">
        <v>0</v>
      </c>
      <c r="AH58" s="31">
        <v>0</v>
      </c>
      <c r="AI58" s="31">
        <v>0</v>
      </c>
      <c r="AJ58" s="31">
        <v>0</v>
      </c>
      <c r="AK58" s="30">
        <v>0</v>
      </c>
      <c r="AL58" s="31">
        <v>0</v>
      </c>
      <c r="AM58" s="31">
        <v>0</v>
      </c>
      <c r="AN58" s="31">
        <v>0</v>
      </c>
      <c r="AO58" s="31">
        <v>0</v>
      </c>
      <c r="AP58" s="30">
        <f t="shared" si="15"/>
        <v>0</v>
      </c>
      <c r="AQ58" s="31">
        <v>0</v>
      </c>
      <c r="AR58" s="31">
        <v>0</v>
      </c>
      <c r="AS58" s="31">
        <v>0</v>
      </c>
    </row>
    <row r="59" spans="1:45" ht="16.75" customHeight="1" x14ac:dyDescent="0.15">
      <c r="A59" s="63" t="s">
        <v>105</v>
      </c>
      <c r="B59" s="19">
        <v>0</v>
      </c>
      <c r="C59" s="18">
        <v>0</v>
      </c>
      <c r="D59" s="18">
        <v>0</v>
      </c>
      <c r="E59" s="18">
        <v>0</v>
      </c>
      <c r="F59" s="18">
        <v>0</v>
      </c>
      <c r="G59" s="19">
        <v>0</v>
      </c>
      <c r="H59" s="18">
        <v>0</v>
      </c>
      <c r="I59" s="18">
        <v>0</v>
      </c>
      <c r="J59" s="18">
        <v>0</v>
      </c>
      <c r="K59" s="18">
        <v>0</v>
      </c>
      <c r="L59" s="19">
        <v>0</v>
      </c>
      <c r="M59" s="18">
        <v>0</v>
      </c>
      <c r="N59" s="18">
        <v>0</v>
      </c>
      <c r="O59" s="18">
        <v>0</v>
      </c>
      <c r="P59" s="18">
        <v>0</v>
      </c>
      <c r="Q59" s="19">
        <v>0</v>
      </c>
      <c r="R59" s="18">
        <v>0</v>
      </c>
      <c r="S59" s="18">
        <v>0</v>
      </c>
      <c r="T59" s="18">
        <v>0</v>
      </c>
      <c r="U59" s="18">
        <v>0</v>
      </c>
      <c r="V59" s="19">
        <v>0</v>
      </c>
      <c r="W59" s="18">
        <v>-30052000</v>
      </c>
      <c r="X59" s="18">
        <v>0</v>
      </c>
      <c r="Y59" s="18">
        <v>-183000</v>
      </c>
      <c r="Z59" s="18">
        <v>0</v>
      </c>
      <c r="AA59" s="19">
        <v>-30235000</v>
      </c>
      <c r="AB59" s="18">
        <v>0</v>
      </c>
      <c r="AC59" s="18">
        <v>0</v>
      </c>
      <c r="AD59" s="18">
        <v>0</v>
      </c>
      <c r="AE59" s="18">
        <v>0</v>
      </c>
      <c r="AF59" s="19">
        <v>0</v>
      </c>
      <c r="AG59" s="18">
        <v>0</v>
      </c>
      <c r="AH59" s="18">
        <v>0</v>
      </c>
      <c r="AI59" s="18">
        <v>0</v>
      </c>
      <c r="AJ59" s="18">
        <v>0</v>
      </c>
      <c r="AK59" s="19">
        <v>0</v>
      </c>
      <c r="AL59" s="18">
        <v>0</v>
      </c>
      <c r="AM59" s="18">
        <v>0</v>
      </c>
      <c r="AN59" s="18">
        <v>0</v>
      </c>
      <c r="AO59" s="18">
        <v>0</v>
      </c>
      <c r="AP59" s="19">
        <f t="shared" si="15"/>
        <v>0</v>
      </c>
      <c r="AQ59" s="18">
        <v>0</v>
      </c>
      <c r="AR59" s="18">
        <v>0</v>
      </c>
      <c r="AS59" s="18">
        <v>0</v>
      </c>
    </row>
    <row r="60" spans="1:45" ht="27.5" customHeight="1" x14ac:dyDescent="0.15">
      <c r="A60" s="64" t="s">
        <v>106</v>
      </c>
      <c r="B60" s="65">
        <f t="shared" ref="B60:AS60" si="16">+B52+SUM(B54:B59)</f>
        <v>-59036000</v>
      </c>
      <c r="C60" s="66">
        <f t="shared" si="16"/>
        <v>-14924000</v>
      </c>
      <c r="D60" s="66">
        <f t="shared" si="16"/>
        <v>-10415000</v>
      </c>
      <c r="E60" s="66">
        <f t="shared" si="16"/>
        <v>-3576000</v>
      </c>
      <c r="F60" s="66">
        <f t="shared" si="16"/>
        <v>-6837000</v>
      </c>
      <c r="G60" s="65">
        <f t="shared" si="16"/>
        <v>-35752000</v>
      </c>
      <c r="H60" s="66">
        <f t="shared" si="16"/>
        <v>-5477000</v>
      </c>
      <c r="I60" s="66">
        <f t="shared" si="16"/>
        <v>-14654000</v>
      </c>
      <c r="J60" s="66">
        <f t="shared" si="16"/>
        <v>-664000</v>
      </c>
      <c r="K60" s="66">
        <f t="shared" si="16"/>
        <v>-14119000</v>
      </c>
      <c r="L60" s="65">
        <f t="shared" si="16"/>
        <v>-34914000</v>
      </c>
      <c r="M60" s="66">
        <f t="shared" si="16"/>
        <v>-16558000</v>
      </c>
      <c r="N60" s="66">
        <f t="shared" si="16"/>
        <v>-15062000</v>
      </c>
      <c r="O60" s="66">
        <f t="shared" si="16"/>
        <v>-2430000</v>
      </c>
      <c r="P60" s="66">
        <f t="shared" si="16"/>
        <v>-14428000</v>
      </c>
      <c r="Q60" s="65">
        <f t="shared" si="16"/>
        <v>-48478000</v>
      </c>
      <c r="R60" s="66">
        <f t="shared" si="16"/>
        <v>1847000</v>
      </c>
      <c r="S60" s="66">
        <f t="shared" si="16"/>
        <v>1116000</v>
      </c>
      <c r="T60" s="66">
        <f t="shared" si="16"/>
        <v>12234000</v>
      </c>
      <c r="U60" s="66">
        <f t="shared" si="16"/>
        <v>334000</v>
      </c>
      <c r="V60" s="65">
        <f t="shared" si="16"/>
        <v>15531000</v>
      </c>
      <c r="W60" s="66">
        <f t="shared" si="16"/>
        <v>7367000</v>
      </c>
      <c r="X60" s="66">
        <f t="shared" si="16"/>
        <v>17819000</v>
      </c>
      <c r="Y60" s="66">
        <f t="shared" si="16"/>
        <v>14195000</v>
      </c>
      <c r="Z60" s="66">
        <f t="shared" si="16"/>
        <v>2756000</v>
      </c>
      <c r="AA60" s="65">
        <f t="shared" si="16"/>
        <v>42137000</v>
      </c>
      <c r="AB60" s="66">
        <f t="shared" si="16"/>
        <v>4704000</v>
      </c>
      <c r="AC60" s="66">
        <f t="shared" si="16"/>
        <v>19417000</v>
      </c>
      <c r="AD60" s="66">
        <f t="shared" si="16"/>
        <v>25003000</v>
      </c>
      <c r="AE60" s="66">
        <f t="shared" si="16"/>
        <v>18988000</v>
      </c>
      <c r="AF60" s="65">
        <f t="shared" si="16"/>
        <v>68112000</v>
      </c>
      <c r="AG60" s="66">
        <f t="shared" si="16"/>
        <v>25692000</v>
      </c>
      <c r="AH60" s="66">
        <f t="shared" si="16"/>
        <v>38165000</v>
      </c>
      <c r="AI60" s="66">
        <f t="shared" si="16"/>
        <v>42988000</v>
      </c>
      <c r="AJ60" s="66">
        <f t="shared" si="16"/>
        <v>21188000</v>
      </c>
      <c r="AK60" s="65">
        <f t="shared" si="16"/>
        <v>128033000</v>
      </c>
      <c r="AL60" s="66">
        <f t="shared" si="16"/>
        <v>31233000</v>
      </c>
      <c r="AM60" s="66">
        <f t="shared" si="16"/>
        <v>44897000</v>
      </c>
      <c r="AN60" s="66">
        <f t="shared" si="16"/>
        <v>49301000</v>
      </c>
      <c r="AO60" s="66">
        <f t="shared" si="16"/>
        <v>27796000</v>
      </c>
      <c r="AP60" s="65">
        <f t="shared" si="16"/>
        <v>153227000</v>
      </c>
      <c r="AQ60" s="66">
        <f t="shared" si="16"/>
        <v>39513000</v>
      </c>
      <c r="AR60" s="66">
        <f t="shared" si="16"/>
        <v>48239000</v>
      </c>
      <c r="AS60" s="66">
        <f t="shared" si="16"/>
        <v>65035000</v>
      </c>
    </row>
    <row r="61" spans="1:45" ht="16.75" customHeight="1" x14ac:dyDescent="0.15">
      <c r="A61" s="38" t="s">
        <v>87</v>
      </c>
      <c r="B61" s="59">
        <v>-0.33800000000000002</v>
      </c>
      <c r="C61" s="60">
        <v>-0.31900000000000001</v>
      </c>
      <c r="D61" s="60">
        <v>-0.193</v>
      </c>
      <c r="E61" s="60">
        <v>-0.06</v>
      </c>
      <c r="F61" s="60">
        <v>-0.114</v>
      </c>
      <c r="G61" s="59">
        <v>-0.16200000000000001</v>
      </c>
      <c r="H61" s="60">
        <v>-8.7999999999999995E-2</v>
      </c>
      <c r="I61" s="60">
        <v>-0.22600000000000001</v>
      </c>
      <c r="J61" s="60">
        <v>-8.0000000000000002E-3</v>
      </c>
      <c r="K61" s="60">
        <v>-0.18</v>
      </c>
      <c r="L61" s="59">
        <v>-0.122</v>
      </c>
      <c r="M61" s="60">
        <v>-0.20100000000000001</v>
      </c>
      <c r="N61" s="60">
        <v>-0.16700000000000001</v>
      </c>
      <c r="O61" s="60">
        <v>-2.4E-2</v>
      </c>
      <c r="P61" s="60">
        <v>-0.13600000000000001</v>
      </c>
      <c r="Q61" s="59">
        <v>-0.127</v>
      </c>
      <c r="R61" s="60">
        <v>1.9E-2</v>
      </c>
      <c r="S61" s="60">
        <v>1.0999999999999999E-2</v>
      </c>
      <c r="T61" s="60">
        <v>0.10199999999999999</v>
      </c>
      <c r="U61" s="60">
        <v>3.0000000000000001E-3</v>
      </c>
      <c r="V61" s="59">
        <v>3.5000000000000003E-2</v>
      </c>
      <c r="W61" s="60">
        <v>6.2E-2</v>
      </c>
      <c r="X61" s="60">
        <v>0.14000000000000001</v>
      </c>
      <c r="Y61" s="60">
        <v>0.10100000000000001</v>
      </c>
      <c r="Z61" s="60">
        <v>1.9E-2</v>
      </c>
      <c r="AA61" s="59">
        <v>0.08</v>
      </c>
      <c r="AB61" s="60">
        <v>3.3000000000000002E-2</v>
      </c>
      <c r="AC61" s="60">
        <v>0.13200000000000001</v>
      </c>
      <c r="AD61" s="60">
        <v>0.158</v>
      </c>
      <c r="AE61" s="60">
        <v>0.128</v>
      </c>
      <c r="AF61" s="59">
        <v>0.114</v>
      </c>
      <c r="AG61" s="60">
        <v>0.16700000000000001</v>
      </c>
      <c r="AH61" s="60">
        <v>0.23899999999999999</v>
      </c>
      <c r="AI61" s="60">
        <v>0.247</v>
      </c>
      <c r="AJ61" s="60">
        <v>0.123</v>
      </c>
      <c r="AK61" s="59">
        <v>0.19400000000000001</v>
      </c>
      <c r="AL61" s="60">
        <f t="shared" ref="AL61:AS61" si="17">IFERROR(+AL60/AL7,0)</f>
        <v>0.17749955956149374</v>
      </c>
      <c r="AM61" s="60">
        <f t="shared" si="17"/>
        <v>0.24205452790821799</v>
      </c>
      <c r="AN61" s="60">
        <f t="shared" si="17"/>
        <v>0.25229259206189997</v>
      </c>
      <c r="AO61" s="60">
        <f t="shared" si="17"/>
        <v>0.14728386426739579</v>
      </c>
      <c r="AP61" s="59">
        <f t="shared" si="17"/>
        <v>0.20551382816062663</v>
      </c>
      <c r="AQ61" s="60">
        <f t="shared" si="17"/>
        <v>0.20281590374803668</v>
      </c>
      <c r="AR61" s="60">
        <f t="shared" si="17"/>
        <v>0.24140139819545711</v>
      </c>
      <c r="AS61" s="60">
        <f t="shared" si="17"/>
        <v>0.30648406904904407</v>
      </c>
    </row>
    <row r="62" spans="1:45" ht="15" customHeight="1" x14ac:dyDescent="0.15"/>
    <row r="63" spans="1:45" ht="16.75" customHeight="1" x14ac:dyDescent="0.15">
      <c r="A63" s="101" t="s">
        <v>77</v>
      </c>
      <c r="B63" s="94"/>
      <c r="C63" s="94"/>
    </row>
    <row r="64" spans="1:45" ht="27.5" customHeight="1" x14ac:dyDescent="0.15">
      <c r="B64" s="103" t="s">
        <v>78</v>
      </c>
      <c r="C64" s="94"/>
      <c r="D64" s="94"/>
      <c r="E64" s="94"/>
      <c r="F64" s="94"/>
    </row>
    <row r="65" ht="15" customHeight="1" x14ac:dyDescent="0.15"/>
    <row r="66" ht="15" customHeight="1" x14ac:dyDescent="0.15"/>
    <row r="67" ht="15" customHeight="1" x14ac:dyDescent="0.15"/>
    <row r="68" ht="15" customHeight="1" x14ac:dyDescent="0.15"/>
  </sheetData>
  <mergeCells count="2">
    <mergeCell ref="B64:F64"/>
    <mergeCell ref="A63:C63"/>
  </mergeCells>
  <pageMargins left="0.25" right="0.25" top="0.75" bottom="0.75" header="0.3" footer="0.3"/>
  <pageSetup scale="44"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S21"/>
  <sheetViews>
    <sheetView zoomScale="90" zoomScaleNormal="90" workbookViewId="0">
      <pane xSplit="1" ySplit="4" topLeftCell="W5"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41.33203125" customWidth="1"/>
    <col min="2" max="31" width="12.83203125" hidden="1" customWidth="1" outlineLevel="1"/>
    <col min="32" max="32" width="12.83203125" customWidth="1" collapsed="1"/>
    <col min="33" max="45" width="12.83203125" customWidth="1"/>
  </cols>
  <sheetData>
    <row r="1" spans="1:45" ht="34.25" customHeight="1" x14ac:dyDescent="0.15">
      <c r="A1" s="7"/>
    </row>
    <row r="2" spans="1:45" ht="15" customHeight="1" x14ac:dyDescent="0.15">
      <c r="A2" s="8" t="s">
        <v>107</v>
      </c>
    </row>
    <row r="3" spans="1:45" ht="15" customHeight="1" x14ac:dyDescent="0.15">
      <c r="A3" s="6" t="s">
        <v>108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45"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row>
    <row r="5" spans="1:45" ht="15" customHeight="1" x14ac:dyDescent="0.15">
      <c r="B5" s="47"/>
      <c r="C5" s="6"/>
      <c r="D5" s="6"/>
      <c r="E5" s="6"/>
      <c r="F5" s="6"/>
      <c r="G5" s="47"/>
      <c r="H5" s="6"/>
      <c r="I5" s="6"/>
      <c r="J5" s="6"/>
      <c r="K5" s="6"/>
      <c r="L5" s="47"/>
      <c r="M5" s="6"/>
      <c r="N5" s="6"/>
      <c r="O5" s="6"/>
      <c r="P5" s="6"/>
      <c r="Q5" s="47"/>
      <c r="R5" s="6"/>
      <c r="S5" s="6"/>
      <c r="T5" s="6"/>
      <c r="U5" s="6"/>
      <c r="V5" s="47"/>
      <c r="W5" s="6"/>
      <c r="X5" s="6"/>
      <c r="Y5" s="6"/>
      <c r="Z5" s="6"/>
      <c r="AA5" s="47"/>
      <c r="AB5" s="6"/>
      <c r="AC5" s="6"/>
      <c r="AD5" s="6"/>
      <c r="AE5" s="6"/>
      <c r="AF5" s="47"/>
      <c r="AG5" s="6"/>
      <c r="AH5" s="6"/>
      <c r="AI5" s="6"/>
      <c r="AJ5" s="6"/>
      <c r="AK5" s="47"/>
      <c r="AL5" s="6"/>
      <c r="AM5" s="6"/>
      <c r="AN5" s="6"/>
      <c r="AO5" s="6"/>
      <c r="AP5" s="47"/>
      <c r="AQ5" s="6"/>
      <c r="AR5" s="6"/>
      <c r="AS5" s="6"/>
    </row>
    <row r="6" spans="1:45" ht="27.5" customHeight="1" x14ac:dyDescent="0.15">
      <c r="A6" s="1" t="s">
        <v>109</v>
      </c>
      <c r="B6" s="41">
        <v>-85576000</v>
      </c>
      <c r="C6" s="42">
        <v>-26215000</v>
      </c>
      <c r="D6" s="42">
        <v>-25191000</v>
      </c>
      <c r="E6" s="42">
        <v>3117000</v>
      </c>
      <c r="F6" s="42">
        <v>-19010000</v>
      </c>
      <c r="G6" s="41">
        <v>-67299000</v>
      </c>
      <c r="H6" s="42">
        <v>-27818000</v>
      </c>
      <c r="I6" s="42">
        <v>-41180000</v>
      </c>
      <c r="J6" s="42">
        <v>-15261000</v>
      </c>
      <c r="K6" s="42">
        <v>-49688000</v>
      </c>
      <c r="L6" s="41">
        <v>-133947000</v>
      </c>
      <c r="M6" s="42">
        <v>-42140000</v>
      </c>
      <c r="N6" s="42">
        <v>-40202000</v>
      </c>
      <c r="O6" s="42">
        <v>-38040000</v>
      </c>
      <c r="P6" s="42">
        <v>-4879000</v>
      </c>
      <c r="Q6" s="41">
        <v>-125261000</v>
      </c>
      <c r="R6" s="42">
        <v>-21728000</v>
      </c>
      <c r="S6" s="42">
        <v>-23968000</v>
      </c>
      <c r="T6" s="42">
        <v>-11725000</v>
      </c>
      <c r="U6" s="42">
        <v>-32847000</v>
      </c>
      <c r="V6" s="41">
        <v>-90268000</v>
      </c>
      <c r="W6" s="42">
        <v>17365000</v>
      </c>
      <c r="X6" s="42">
        <v>-6431000</v>
      </c>
      <c r="Y6" s="42">
        <v>-15375000</v>
      </c>
      <c r="Z6" s="42">
        <v>-29392000</v>
      </c>
      <c r="AA6" s="41">
        <v>-33833000</v>
      </c>
      <c r="AB6" s="42">
        <v>-27218000</v>
      </c>
      <c r="AC6" s="42">
        <v>-30436000</v>
      </c>
      <c r="AD6" s="42">
        <v>-30520000</v>
      </c>
      <c r="AE6" s="42">
        <v>-35932000</v>
      </c>
      <c r="AF6" s="41">
        <v>-124106000</v>
      </c>
      <c r="AG6" s="42">
        <v>-1586000</v>
      </c>
      <c r="AH6" s="42">
        <v>4476000</v>
      </c>
      <c r="AI6" s="42">
        <v>13379000</v>
      </c>
      <c r="AJ6" s="42">
        <v>-6178000</v>
      </c>
      <c r="AK6" s="41">
        <v>10091000</v>
      </c>
      <c r="AL6" s="42">
        <v>-7489000</v>
      </c>
      <c r="AM6" s="42">
        <v>1732000</v>
      </c>
      <c r="AN6" s="42">
        <v>9522000</v>
      </c>
      <c r="AO6" s="42">
        <v>-6267000</v>
      </c>
      <c r="AP6" s="41">
        <f>SUM(AL6:AO6)</f>
        <v>-2502000</v>
      </c>
      <c r="AQ6" s="42">
        <v>7747000</v>
      </c>
      <c r="AR6" s="42">
        <v>27420000</v>
      </c>
      <c r="AS6" s="42">
        <v>39873000</v>
      </c>
    </row>
    <row r="7" spans="1:45" ht="16.75" customHeight="1" x14ac:dyDescent="0.15">
      <c r="A7" s="29" t="s">
        <v>71</v>
      </c>
      <c r="B7" s="30">
        <v>-45184000</v>
      </c>
      <c r="C7" s="31">
        <v>-14184000</v>
      </c>
      <c r="D7" s="31">
        <v>-12679000</v>
      </c>
      <c r="E7" s="31">
        <v>-30374000</v>
      </c>
      <c r="F7" s="31">
        <v>-8486000</v>
      </c>
      <c r="G7" s="30">
        <v>-65723000</v>
      </c>
      <c r="H7" s="31">
        <v>-1428000</v>
      </c>
      <c r="I7" s="31">
        <v>2700000</v>
      </c>
      <c r="J7" s="31">
        <v>-22546000</v>
      </c>
      <c r="K7" s="31">
        <v>-24135000</v>
      </c>
      <c r="L7" s="30">
        <v>-45409000</v>
      </c>
      <c r="M7" s="31">
        <v>-353000</v>
      </c>
      <c r="N7" s="31">
        <v>-5291000</v>
      </c>
      <c r="O7" s="31">
        <v>-287000</v>
      </c>
      <c r="P7" s="31">
        <v>-34345000</v>
      </c>
      <c r="Q7" s="30">
        <v>-40276000</v>
      </c>
      <c r="R7" s="31">
        <v>-3816000</v>
      </c>
      <c r="S7" s="31">
        <v>-3109000</v>
      </c>
      <c r="T7" s="31">
        <v>-4142000</v>
      </c>
      <c r="U7" s="31">
        <v>-19465000</v>
      </c>
      <c r="V7" s="30">
        <v>-30532000</v>
      </c>
      <c r="W7" s="31">
        <v>-4365000</v>
      </c>
      <c r="X7" s="31">
        <v>399000</v>
      </c>
      <c r="Y7" s="31">
        <v>1348000</v>
      </c>
      <c r="Z7" s="31">
        <v>1376000</v>
      </c>
      <c r="AA7" s="30">
        <v>-1242000</v>
      </c>
      <c r="AB7" s="31">
        <v>2315000</v>
      </c>
      <c r="AC7" s="31">
        <v>3562000</v>
      </c>
      <c r="AD7" s="31">
        <v>5835000</v>
      </c>
      <c r="AE7" s="31">
        <v>-6460000</v>
      </c>
      <c r="AF7" s="30">
        <v>5252000</v>
      </c>
      <c r="AG7" s="31">
        <v>8705000</v>
      </c>
      <c r="AH7" s="31">
        <v>10163000</v>
      </c>
      <c r="AI7" s="31">
        <v>8429000</v>
      </c>
      <c r="AJ7" s="31">
        <v>-3027000</v>
      </c>
      <c r="AK7" s="30">
        <v>24270000</v>
      </c>
      <c r="AL7" s="31">
        <v>6685000</v>
      </c>
      <c r="AM7" s="31">
        <v>9952000</v>
      </c>
      <c r="AN7" s="31">
        <v>9184000</v>
      </c>
      <c r="AO7" s="31">
        <v>-479000</v>
      </c>
      <c r="AP7" s="30">
        <f>SUM(AL7:AO7)</f>
        <v>25342000</v>
      </c>
      <c r="AQ7" s="31">
        <v>3183000</v>
      </c>
      <c r="AR7" s="31">
        <v>-2448000</v>
      </c>
      <c r="AS7" s="31">
        <v>3029000</v>
      </c>
    </row>
    <row r="8" spans="1:45" ht="16.75" customHeight="1" x14ac:dyDescent="0.15">
      <c r="A8" s="32" t="s">
        <v>110</v>
      </c>
      <c r="B8" s="19">
        <v>-652000</v>
      </c>
      <c r="C8" s="18">
        <v>580000</v>
      </c>
      <c r="D8" s="18">
        <v>-263000</v>
      </c>
      <c r="E8" s="18">
        <v>-432000</v>
      </c>
      <c r="F8" s="18">
        <v>-387000</v>
      </c>
      <c r="G8" s="19">
        <v>-502000</v>
      </c>
      <c r="H8" s="18">
        <v>-356000</v>
      </c>
      <c r="I8" s="18">
        <v>281000</v>
      </c>
      <c r="J8" s="18">
        <v>-10404000</v>
      </c>
      <c r="K8" s="18">
        <v>-8311000</v>
      </c>
      <c r="L8" s="19">
        <v>-18790000</v>
      </c>
      <c r="M8" s="18">
        <v>-5882000</v>
      </c>
      <c r="N8" s="18">
        <v>-4780000</v>
      </c>
      <c r="O8" s="18">
        <v>-3158000</v>
      </c>
      <c r="P8" s="18">
        <v>-1565000</v>
      </c>
      <c r="Q8" s="19">
        <v>-15385000</v>
      </c>
      <c r="R8" s="18">
        <v>-463000</v>
      </c>
      <c r="S8" s="18">
        <v>225000</v>
      </c>
      <c r="T8" s="18">
        <v>86000</v>
      </c>
      <c r="U8" s="18">
        <v>404000</v>
      </c>
      <c r="V8" s="19">
        <v>252000</v>
      </c>
      <c r="W8" s="18">
        <v>-30601000</v>
      </c>
      <c r="X8" s="18">
        <v>-150000</v>
      </c>
      <c r="Y8" s="18">
        <v>241000</v>
      </c>
      <c r="Z8" s="18">
        <v>47000</v>
      </c>
      <c r="AA8" s="19">
        <v>-30463000</v>
      </c>
      <c r="AB8" s="18">
        <v>-699000</v>
      </c>
      <c r="AC8" s="18">
        <v>-2248000</v>
      </c>
      <c r="AD8" s="18">
        <v>736000</v>
      </c>
      <c r="AE8" s="18">
        <v>-4735000</v>
      </c>
      <c r="AF8" s="19">
        <v>-6946000</v>
      </c>
      <c r="AG8" s="18">
        <v>-4849000</v>
      </c>
      <c r="AH8" s="18">
        <v>-6431000</v>
      </c>
      <c r="AI8" s="18">
        <v>-6607000</v>
      </c>
      <c r="AJ8" s="18">
        <v>-5070000</v>
      </c>
      <c r="AK8" s="19">
        <v>-22957000</v>
      </c>
      <c r="AL8" s="18">
        <v>-4444000</v>
      </c>
      <c r="AM8" s="18">
        <v>-4197000</v>
      </c>
      <c r="AN8" s="18">
        <v>-4033000</v>
      </c>
      <c r="AO8" s="18">
        <v>-4762000</v>
      </c>
      <c r="AP8" s="19">
        <f>SUM(AL8:AO8)</f>
        <v>-17436000</v>
      </c>
      <c r="AQ8" s="18">
        <v>-3709000</v>
      </c>
      <c r="AR8" s="18">
        <v>-3544000</v>
      </c>
      <c r="AS8" s="18">
        <v>-3378000</v>
      </c>
    </row>
    <row r="9" spans="1:45" ht="16.75" customHeight="1" x14ac:dyDescent="0.15">
      <c r="A9" s="6" t="s">
        <v>101</v>
      </c>
      <c r="B9" s="25">
        <v>-131412000</v>
      </c>
      <c r="C9" s="24">
        <v>-39819000</v>
      </c>
      <c r="D9" s="24">
        <v>-38133000</v>
      </c>
      <c r="E9" s="24">
        <v>-27689000</v>
      </c>
      <c r="F9" s="24">
        <v>-27883000</v>
      </c>
      <c r="G9" s="25">
        <v>-133524000</v>
      </c>
      <c r="H9" s="24">
        <v>-29602000</v>
      </c>
      <c r="I9" s="24">
        <v>-38199000</v>
      </c>
      <c r="J9" s="24">
        <v>-48211000</v>
      </c>
      <c r="K9" s="24">
        <v>-82134000</v>
      </c>
      <c r="L9" s="25">
        <v>-198146000</v>
      </c>
      <c r="M9" s="24">
        <v>-48375000</v>
      </c>
      <c r="N9" s="24">
        <v>-50273000</v>
      </c>
      <c r="O9" s="24">
        <v>-41485000</v>
      </c>
      <c r="P9" s="24">
        <v>-40789000</v>
      </c>
      <c r="Q9" s="25">
        <v>-180922000</v>
      </c>
      <c r="R9" s="24">
        <v>-26007000</v>
      </c>
      <c r="S9" s="24">
        <v>-26852000</v>
      </c>
      <c r="T9" s="24">
        <v>-15781000</v>
      </c>
      <c r="U9" s="24">
        <v>-51908000</v>
      </c>
      <c r="V9" s="25">
        <v>-120548000</v>
      </c>
      <c r="W9" s="24">
        <v>-17601000</v>
      </c>
      <c r="X9" s="24">
        <v>-6182000</v>
      </c>
      <c r="Y9" s="24">
        <v>-13786000</v>
      </c>
      <c r="Z9" s="24">
        <v>-27969000</v>
      </c>
      <c r="AA9" s="25">
        <v>-65538000</v>
      </c>
      <c r="AB9" s="24">
        <v>-25602000</v>
      </c>
      <c r="AC9" s="24">
        <v>-29122000</v>
      </c>
      <c r="AD9" s="24">
        <v>-23949000</v>
      </c>
      <c r="AE9" s="24">
        <v>-47127000</v>
      </c>
      <c r="AF9" s="25">
        <v>-125800000</v>
      </c>
      <c r="AG9" s="24">
        <v>2270000</v>
      </c>
      <c r="AH9" s="24">
        <v>8208000</v>
      </c>
      <c r="AI9" s="24">
        <v>15201000</v>
      </c>
      <c r="AJ9" s="24">
        <v>-14275000</v>
      </c>
      <c r="AK9" s="25">
        <v>11404000</v>
      </c>
      <c r="AL9" s="24">
        <f t="shared" ref="AL9:AS9" si="0">SUM(AL6:AL8)</f>
        <v>-5248000</v>
      </c>
      <c r="AM9" s="24">
        <f t="shared" si="0"/>
        <v>7487000</v>
      </c>
      <c r="AN9" s="24">
        <f t="shared" si="0"/>
        <v>14673000</v>
      </c>
      <c r="AO9" s="24">
        <f t="shared" si="0"/>
        <v>-11508000</v>
      </c>
      <c r="AP9" s="25">
        <f t="shared" si="0"/>
        <v>5404000</v>
      </c>
      <c r="AQ9" s="24">
        <f t="shared" si="0"/>
        <v>7221000</v>
      </c>
      <c r="AR9" s="24">
        <f t="shared" si="0"/>
        <v>21428000</v>
      </c>
      <c r="AS9" s="24">
        <f t="shared" si="0"/>
        <v>39524000</v>
      </c>
    </row>
    <row r="10" spans="1:45" ht="16.75" customHeight="1" x14ac:dyDescent="0.15">
      <c r="A10" s="32" t="s">
        <v>111</v>
      </c>
      <c r="B10" s="19">
        <v>29848000</v>
      </c>
      <c r="C10" s="18">
        <v>9193000</v>
      </c>
      <c r="D10" s="18">
        <v>9765000</v>
      </c>
      <c r="E10" s="18">
        <v>9297000</v>
      </c>
      <c r="F10" s="18">
        <v>9392000</v>
      </c>
      <c r="G10" s="19">
        <v>37647000</v>
      </c>
      <c r="H10" s="18">
        <v>9403000</v>
      </c>
      <c r="I10" s="18">
        <v>7018000</v>
      </c>
      <c r="J10" s="18">
        <v>8853000</v>
      </c>
      <c r="K10" s="18">
        <v>8508000</v>
      </c>
      <c r="L10" s="19">
        <v>33782000</v>
      </c>
      <c r="M10" s="18">
        <v>8877000</v>
      </c>
      <c r="N10" s="18">
        <v>10977000</v>
      </c>
      <c r="O10" s="18">
        <v>8104000</v>
      </c>
      <c r="P10" s="18">
        <v>7943000</v>
      </c>
      <c r="Q10" s="19">
        <v>35901000</v>
      </c>
      <c r="R10" s="18">
        <v>8054000</v>
      </c>
      <c r="S10" s="18">
        <v>6901000</v>
      </c>
      <c r="T10" s="18">
        <v>6509000</v>
      </c>
      <c r="U10" s="18">
        <v>6277000</v>
      </c>
      <c r="V10" s="19">
        <v>27741000</v>
      </c>
      <c r="W10" s="18">
        <v>6585000</v>
      </c>
      <c r="X10" s="18">
        <v>5819000</v>
      </c>
      <c r="Y10" s="18">
        <v>5827000</v>
      </c>
      <c r="Z10" s="18">
        <v>6017000</v>
      </c>
      <c r="AA10" s="19">
        <v>24248000</v>
      </c>
      <c r="AB10" s="18">
        <v>5741000</v>
      </c>
      <c r="AC10" s="18">
        <v>5689000</v>
      </c>
      <c r="AD10" s="18">
        <v>5131000</v>
      </c>
      <c r="AE10" s="18">
        <v>4226000</v>
      </c>
      <c r="AF10" s="19">
        <v>20787000</v>
      </c>
      <c r="AG10" s="18">
        <v>4039000</v>
      </c>
      <c r="AH10" s="18">
        <v>1864000</v>
      </c>
      <c r="AI10" s="18">
        <v>1782000</v>
      </c>
      <c r="AJ10" s="18">
        <v>3823000</v>
      </c>
      <c r="AK10" s="19">
        <v>11508000</v>
      </c>
      <c r="AL10" s="18">
        <v>4554000</v>
      </c>
      <c r="AM10" s="18">
        <v>4450000</v>
      </c>
      <c r="AN10" s="18">
        <v>4400000</v>
      </c>
      <c r="AO10" s="18">
        <v>3803000</v>
      </c>
      <c r="AP10" s="19">
        <f>SUM(AL10:AO10)</f>
        <v>17207000</v>
      </c>
      <c r="AQ10" s="18">
        <v>3389000</v>
      </c>
      <c r="AR10" s="18">
        <v>3362000</v>
      </c>
      <c r="AS10" s="18">
        <v>3328000</v>
      </c>
    </row>
    <row r="11" spans="1:45" ht="16.75" customHeight="1" x14ac:dyDescent="0.15">
      <c r="A11" s="6" t="s">
        <v>112</v>
      </c>
      <c r="B11" s="14">
        <v>-101564000</v>
      </c>
      <c r="C11" s="13">
        <v>-30626000</v>
      </c>
      <c r="D11" s="13">
        <v>-28368000</v>
      </c>
      <c r="E11" s="13">
        <v>-18392000</v>
      </c>
      <c r="F11" s="13">
        <v>-18491000</v>
      </c>
      <c r="G11" s="14">
        <v>-95877000</v>
      </c>
      <c r="H11" s="13">
        <v>-20199000</v>
      </c>
      <c r="I11" s="13">
        <v>-31181000</v>
      </c>
      <c r="J11" s="13">
        <v>-39358000</v>
      </c>
      <c r="K11" s="13">
        <v>-73626000</v>
      </c>
      <c r="L11" s="14">
        <v>-164364000</v>
      </c>
      <c r="M11" s="13">
        <v>-39498000</v>
      </c>
      <c r="N11" s="13">
        <v>-39296000</v>
      </c>
      <c r="O11" s="13">
        <v>-33381000</v>
      </c>
      <c r="P11" s="13">
        <v>-32846000</v>
      </c>
      <c r="Q11" s="14">
        <v>-145021000</v>
      </c>
      <c r="R11" s="13">
        <v>-17953000</v>
      </c>
      <c r="S11" s="13">
        <v>-19951000</v>
      </c>
      <c r="T11" s="13">
        <v>-9272000</v>
      </c>
      <c r="U11" s="13">
        <v>-45631000</v>
      </c>
      <c r="V11" s="14">
        <v>-92807000</v>
      </c>
      <c r="W11" s="13">
        <v>-11016000</v>
      </c>
      <c r="X11" s="13">
        <v>-363000</v>
      </c>
      <c r="Y11" s="13">
        <v>-7959000</v>
      </c>
      <c r="Z11" s="13">
        <v>-21952000</v>
      </c>
      <c r="AA11" s="14">
        <v>-41290000</v>
      </c>
      <c r="AB11" s="13">
        <v>-19861000</v>
      </c>
      <c r="AC11" s="13">
        <v>-23433000</v>
      </c>
      <c r="AD11" s="13">
        <v>-18818000</v>
      </c>
      <c r="AE11" s="13">
        <v>-42901000</v>
      </c>
      <c r="AF11" s="14">
        <v>-105013000</v>
      </c>
      <c r="AG11" s="13">
        <v>6309000</v>
      </c>
      <c r="AH11" s="13">
        <v>10072000</v>
      </c>
      <c r="AI11" s="13">
        <v>16983000</v>
      </c>
      <c r="AJ11" s="13">
        <v>-10452000</v>
      </c>
      <c r="AK11" s="14">
        <v>22912000</v>
      </c>
      <c r="AL11" s="13">
        <f t="shared" ref="AL11:AS11" si="1">+AL9+AL10</f>
        <v>-694000</v>
      </c>
      <c r="AM11" s="13">
        <f t="shared" si="1"/>
        <v>11937000</v>
      </c>
      <c r="AN11" s="13">
        <f t="shared" si="1"/>
        <v>19073000</v>
      </c>
      <c r="AO11" s="13">
        <f t="shared" si="1"/>
        <v>-7705000</v>
      </c>
      <c r="AP11" s="14">
        <f t="shared" si="1"/>
        <v>22611000</v>
      </c>
      <c r="AQ11" s="13">
        <f t="shared" si="1"/>
        <v>10610000</v>
      </c>
      <c r="AR11" s="13">
        <f t="shared" si="1"/>
        <v>24790000</v>
      </c>
      <c r="AS11" s="13">
        <f t="shared" si="1"/>
        <v>42852000</v>
      </c>
    </row>
    <row r="12" spans="1:45" ht="15" customHeight="1" x14ac:dyDescent="0.15">
      <c r="B12" s="46"/>
      <c r="G12" s="46"/>
      <c r="L12" s="46"/>
      <c r="Q12" s="46"/>
      <c r="V12" s="46"/>
      <c r="AA12" s="46"/>
      <c r="AF12" s="46"/>
      <c r="AK12" s="46"/>
      <c r="AP12" s="46"/>
    </row>
    <row r="13" spans="1:45" ht="16.75" customHeight="1" x14ac:dyDescent="0.15">
      <c r="A13" s="29" t="s">
        <v>113</v>
      </c>
      <c r="B13" s="46"/>
      <c r="G13" s="46"/>
      <c r="L13" s="46"/>
      <c r="Q13" s="46"/>
      <c r="V13" s="46"/>
      <c r="AA13" s="46"/>
      <c r="AF13" s="46"/>
      <c r="AK13" s="46"/>
      <c r="AP13" s="46"/>
    </row>
    <row r="14" spans="1:45" ht="16.75" customHeight="1" x14ac:dyDescent="0.15">
      <c r="A14" s="68" t="s">
        <v>90</v>
      </c>
      <c r="B14" s="41">
        <v>39772000</v>
      </c>
      <c r="C14" s="42">
        <v>12400000</v>
      </c>
      <c r="D14" s="42">
        <v>13154000</v>
      </c>
      <c r="E14" s="42">
        <v>13290000</v>
      </c>
      <c r="F14" s="42">
        <v>14022000</v>
      </c>
      <c r="G14" s="41">
        <v>52866000</v>
      </c>
      <c r="H14" s="42">
        <v>17798000</v>
      </c>
      <c r="I14" s="42">
        <v>17667000</v>
      </c>
      <c r="J14" s="42">
        <v>26082000</v>
      </c>
      <c r="K14" s="42">
        <v>41174000</v>
      </c>
      <c r="L14" s="41">
        <v>102721000</v>
      </c>
      <c r="M14" s="42">
        <v>18630000</v>
      </c>
      <c r="N14" s="42">
        <v>23354000</v>
      </c>
      <c r="O14" s="42">
        <v>30295000</v>
      </c>
      <c r="P14" s="42">
        <v>17168000</v>
      </c>
      <c r="Q14" s="41">
        <v>89447000</v>
      </c>
      <c r="R14" s="42">
        <v>16485000</v>
      </c>
      <c r="S14" s="42">
        <v>24204000</v>
      </c>
      <c r="T14" s="42">
        <v>23894000</v>
      </c>
      <c r="U14" s="42">
        <v>47124000</v>
      </c>
      <c r="V14" s="41">
        <v>111707000</v>
      </c>
      <c r="W14" s="42">
        <v>18496000</v>
      </c>
      <c r="X14" s="42">
        <v>19221000</v>
      </c>
      <c r="Y14" s="42">
        <v>23758000</v>
      </c>
      <c r="Z14" s="42">
        <v>25782000</v>
      </c>
      <c r="AA14" s="41">
        <v>87257000</v>
      </c>
      <c r="AB14" s="42">
        <v>24225000</v>
      </c>
      <c r="AC14" s="42">
        <v>27293000</v>
      </c>
      <c r="AD14" s="42">
        <v>29624000</v>
      </c>
      <c r="AE14" s="42">
        <v>44658000</v>
      </c>
      <c r="AF14" s="41">
        <v>125800000</v>
      </c>
      <c r="AG14" s="42">
        <v>13292000</v>
      </c>
      <c r="AH14" s="42">
        <v>15735000</v>
      </c>
      <c r="AI14" s="42">
        <v>17497000</v>
      </c>
      <c r="AJ14" s="42">
        <v>24780000</v>
      </c>
      <c r="AK14" s="41">
        <v>71304000</v>
      </c>
      <c r="AL14" s="42">
        <v>27985000</v>
      </c>
      <c r="AM14" s="42">
        <v>29068000</v>
      </c>
      <c r="AN14" s="42">
        <v>26760000</v>
      </c>
      <c r="AO14" s="42">
        <v>24166000</v>
      </c>
      <c r="AP14" s="41">
        <f>SUM(AL14:AO14)</f>
        <v>107979000</v>
      </c>
      <c r="AQ14" s="42">
        <v>25410000</v>
      </c>
      <c r="AR14" s="42">
        <v>20517000</v>
      </c>
      <c r="AS14" s="42">
        <v>18131000</v>
      </c>
    </row>
    <row r="15" spans="1:45" ht="16.75" customHeight="1" x14ac:dyDescent="0.15">
      <c r="A15" s="68" t="s">
        <v>114</v>
      </c>
      <c r="B15" s="30">
        <v>4753000</v>
      </c>
      <c r="C15" s="31">
        <v>-3000</v>
      </c>
      <c r="D15" s="31">
        <v>2833000</v>
      </c>
      <c r="E15" s="31">
        <v>-788000</v>
      </c>
      <c r="F15" s="31">
        <v>681000</v>
      </c>
      <c r="G15" s="30">
        <v>2723000</v>
      </c>
      <c r="H15" s="31">
        <v>1000</v>
      </c>
      <c r="I15" s="31">
        <v>489000</v>
      </c>
      <c r="J15" s="31">
        <v>5043000</v>
      </c>
      <c r="K15" s="31">
        <v>14400000</v>
      </c>
      <c r="L15" s="30">
        <v>19933000</v>
      </c>
      <c r="M15" s="31">
        <v>2276000</v>
      </c>
      <c r="N15" s="31">
        <v>45000</v>
      </c>
      <c r="O15" s="31">
        <v>233000</v>
      </c>
      <c r="P15" s="31">
        <v>2447000</v>
      </c>
      <c r="Q15" s="30">
        <v>5001000</v>
      </c>
      <c r="R15" s="31">
        <v>1995000</v>
      </c>
      <c r="S15" s="31">
        <v>-619000</v>
      </c>
      <c r="T15" s="31">
        <v>-6000</v>
      </c>
      <c r="U15" s="31">
        <v>1345000</v>
      </c>
      <c r="V15" s="30">
        <v>2715000</v>
      </c>
      <c r="W15" s="31">
        <v>1278000</v>
      </c>
      <c r="X15" s="31">
        <v>18000</v>
      </c>
      <c r="Y15" s="31">
        <v>0</v>
      </c>
      <c r="Z15" s="31">
        <v>183000</v>
      </c>
      <c r="AA15" s="30">
        <v>1479000</v>
      </c>
      <c r="AB15" s="31">
        <v>739000</v>
      </c>
      <c r="AC15" s="31">
        <v>13111000</v>
      </c>
      <c r="AD15" s="31">
        <v>11743000</v>
      </c>
      <c r="AE15" s="31">
        <v>9723000</v>
      </c>
      <c r="AF15" s="30">
        <v>35316000</v>
      </c>
      <c r="AG15" s="31">
        <v>116000</v>
      </c>
      <c r="AH15" s="31">
        <v>6574000</v>
      </c>
      <c r="AI15" s="31">
        <v>2502000</v>
      </c>
      <c r="AJ15" s="31">
        <v>2516000</v>
      </c>
      <c r="AK15" s="30">
        <v>11708000</v>
      </c>
      <c r="AL15" s="31">
        <v>206000</v>
      </c>
      <c r="AM15" s="31">
        <v>397000</v>
      </c>
      <c r="AN15" s="31">
        <v>149000</v>
      </c>
      <c r="AO15" s="31">
        <v>7241000</v>
      </c>
      <c r="AP15" s="30">
        <f>SUM(AL15:AO15)</f>
        <v>7993000</v>
      </c>
      <c r="AQ15" s="31">
        <v>423000</v>
      </c>
      <c r="AR15" s="31">
        <v>0</v>
      </c>
      <c r="AS15" s="31">
        <v>1252000</v>
      </c>
    </row>
    <row r="16" spans="1:45" ht="16.75" customHeight="1" x14ac:dyDescent="0.15">
      <c r="A16" s="69" t="s">
        <v>115</v>
      </c>
      <c r="B16" s="19">
        <v>8639000</v>
      </c>
      <c r="C16" s="18">
        <v>7119000</v>
      </c>
      <c r="D16" s="18">
        <v>5453000</v>
      </c>
      <c r="E16" s="18">
        <v>5214000</v>
      </c>
      <c r="F16" s="18">
        <v>0</v>
      </c>
      <c r="G16" s="19">
        <v>17786000</v>
      </c>
      <c r="H16" s="18">
        <v>0</v>
      </c>
      <c r="I16" s="18">
        <v>2122000</v>
      </c>
      <c r="J16" s="18">
        <v>700000</v>
      </c>
      <c r="K16" s="18">
        <v>-705000</v>
      </c>
      <c r="L16" s="19">
        <v>2117000</v>
      </c>
      <c r="M16" s="18">
        <v>0</v>
      </c>
      <c r="N16" s="18">
        <v>0</v>
      </c>
      <c r="O16" s="18">
        <v>0</v>
      </c>
      <c r="P16" s="18">
        <v>0</v>
      </c>
      <c r="Q16" s="19">
        <v>0</v>
      </c>
      <c r="R16" s="18">
        <v>3605000</v>
      </c>
      <c r="S16" s="18">
        <v>258000</v>
      </c>
      <c r="T16" s="18">
        <v>0</v>
      </c>
      <c r="U16" s="18">
        <v>0</v>
      </c>
      <c r="V16" s="19">
        <v>3863000</v>
      </c>
      <c r="W16" s="18">
        <v>0</v>
      </c>
      <c r="X16" s="18">
        <v>0</v>
      </c>
      <c r="Y16" s="18">
        <v>0</v>
      </c>
      <c r="Z16" s="18">
        <v>0</v>
      </c>
      <c r="AA16" s="19">
        <v>0</v>
      </c>
      <c r="AB16" s="18">
        <v>0</v>
      </c>
      <c r="AC16" s="18">
        <v>1250000</v>
      </c>
      <c r="AD16" s="18">
        <v>4112000</v>
      </c>
      <c r="AE16" s="18">
        <v>3663000</v>
      </c>
      <c r="AF16" s="19">
        <v>9025000</v>
      </c>
      <c r="AG16" s="18">
        <v>1875000</v>
      </c>
      <c r="AH16" s="18">
        <v>0</v>
      </c>
      <c r="AI16" s="18">
        <v>0</v>
      </c>
      <c r="AJ16" s="18">
        <v>0</v>
      </c>
      <c r="AK16" s="19">
        <v>1875000</v>
      </c>
      <c r="AL16" s="18">
        <v>0</v>
      </c>
      <c r="AM16" s="18">
        <v>0</v>
      </c>
      <c r="AN16" s="18">
        <v>0</v>
      </c>
      <c r="AO16" s="18">
        <v>0</v>
      </c>
      <c r="AP16" s="19">
        <f>SUM(AL16:AO16)</f>
        <v>0</v>
      </c>
      <c r="AQ16" s="18">
        <v>0</v>
      </c>
      <c r="AR16" s="18">
        <v>0</v>
      </c>
      <c r="AS16" s="18">
        <v>0</v>
      </c>
    </row>
    <row r="17" spans="1:45" ht="16.75" customHeight="1" x14ac:dyDescent="0.15">
      <c r="A17" s="6" t="s">
        <v>116</v>
      </c>
      <c r="B17" s="14">
        <v>-48400000</v>
      </c>
      <c r="C17" s="13">
        <v>-11110000</v>
      </c>
      <c r="D17" s="13">
        <v>-6928000</v>
      </c>
      <c r="E17" s="13">
        <v>-676000</v>
      </c>
      <c r="F17" s="13">
        <v>-3787000</v>
      </c>
      <c r="G17" s="14">
        <v>-22502000</v>
      </c>
      <c r="H17" s="13">
        <v>-2400000</v>
      </c>
      <c r="I17" s="13">
        <v>-10903000</v>
      </c>
      <c r="J17" s="13">
        <v>-7533000</v>
      </c>
      <c r="K17" s="13">
        <v>-18756000</v>
      </c>
      <c r="L17" s="14">
        <v>-39593000</v>
      </c>
      <c r="M17" s="13">
        <v>-18592000</v>
      </c>
      <c r="N17" s="13">
        <v>-15897000</v>
      </c>
      <c r="O17" s="13">
        <v>-2853000</v>
      </c>
      <c r="P17" s="13">
        <v>-13231000</v>
      </c>
      <c r="Q17" s="14">
        <v>-50573000</v>
      </c>
      <c r="R17" s="13">
        <v>4132000</v>
      </c>
      <c r="S17" s="13">
        <v>3892000</v>
      </c>
      <c r="T17" s="13">
        <v>14616000</v>
      </c>
      <c r="U17" s="13">
        <v>2838000</v>
      </c>
      <c r="V17" s="14">
        <v>25478000</v>
      </c>
      <c r="W17" s="13">
        <v>8758000</v>
      </c>
      <c r="X17" s="13">
        <v>18876000</v>
      </c>
      <c r="Y17" s="13">
        <v>15799000</v>
      </c>
      <c r="Z17" s="13">
        <v>4013000</v>
      </c>
      <c r="AA17" s="14">
        <v>47446000</v>
      </c>
      <c r="AB17" s="13">
        <v>5103000</v>
      </c>
      <c r="AC17" s="13">
        <v>18221000</v>
      </c>
      <c r="AD17" s="13">
        <v>26661000</v>
      </c>
      <c r="AE17" s="13">
        <v>15143000</v>
      </c>
      <c r="AF17" s="14">
        <v>65128000</v>
      </c>
      <c r="AG17" s="13">
        <v>21592000</v>
      </c>
      <c r="AH17" s="13">
        <v>32381000</v>
      </c>
      <c r="AI17" s="13">
        <v>36982000</v>
      </c>
      <c r="AJ17" s="13">
        <v>16844000</v>
      </c>
      <c r="AK17" s="14">
        <v>107799000</v>
      </c>
      <c r="AL17" s="13">
        <f t="shared" ref="AL17:AS17" si="2">SUM(AL11:AL16)</f>
        <v>27497000</v>
      </c>
      <c r="AM17" s="13">
        <f t="shared" si="2"/>
        <v>41402000</v>
      </c>
      <c r="AN17" s="13">
        <f t="shared" si="2"/>
        <v>45982000</v>
      </c>
      <c r="AO17" s="13">
        <f t="shared" si="2"/>
        <v>23702000</v>
      </c>
      <c r="AP17" s="14">
        <f t="shared" si="2"/>
        <v>138583000</v>
      </c>
      <c r="AQ17" s="13">
        <f t="shared" si="2"/>
        <v>36443000</v>
      </c>
      <c r="AR17" s="13">
        <f t="shared" si="2"/>
        <v>45307000</v>
      </c>
      <c r="AS17" s="13">
        <f t="shared" si="2"/>
        <v>62235000</v>
      </c>
    </row>
    <row r="18" spans="1:45" ht="15" customHeight="1" x14ac:dyDescent="0.15"/>
    <row r="19" spans="1:45" ht="15" customHeight="1" x14ac:dyDescent="0.15"/>
    <row r="20" spans="1:45" ht="15" customHeight="1" x14ac:dyDescent="0.15"/>
    <row r="21" spans="1:45" ht="15" customHeight="1" x14ac:dyDescent="0.15"/>
  </sheetData>
  <pageMargins left="0.25" right="0.25" top="0.75" bottom="0.75" header="0.3" footer="0.3"/>
  <pageSetup scale="6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30"/>
  <sheetViews>
    <sheetView zoomScale="90" zoomScaleNormal="90" workbookViewId="0">
      <pane xSplit="1" ySplit="4" topLeftCell="O5"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41.33203125" customWidth="1"/>
    <col min="2" max="31" width="12.83203125" hidden="1" customWidth="1" outlineLevel="1"/>
    <col min="32" max="32" width="12.83203125" customWidth="1" collapsed="1"/>
    <col min="33" max="45" width="12.83203125" customWidth="1"/>
  </cols>
  <sheetData>
    <row r="1" spans="1:45" ht="33.25" customHeight="1" x14ac:dyDescent="0.15">
      <c r="A1" s="7"/>
    </row>
    <row r="2" spans="1:45" ht="15" customHeight="1" x14ac:dyDescent="0.15">
      <c r="A2" s="55" t="s">
        <v>117</v>
      </c>
    </row>
    <row r="3" spans="1:45" ht="15" customHeight="1" x14ac:dyDescent="0.15">
      <c r="A3" s="56" t="s">
        <v>118</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45" ht="15" customHeight="1" x14ac:dyDescent="0.15">
      <c r="B4" s="9" t="s">
        <v>13</v>
      </c>
      <c r="C4" s="10" t="s">
        <v>14</v>
      </c>
      <c r="D4" s="10" t="s">
        <v>15</v>
      </c>
      <c r="E4" s="10" t="s">
        <v>16</v>
      </c>
      <c r="F4" s="10" t="s">
        <v>17</v>
      </c>
      <c r="G4" s="9" t="s">
        <v>18</v>
      </c>
      <c r="H4" s="10" t="s">
        <v>19</v>
      </c>
      <c r="I4" s="10" t="s">
        <v>20</v>
      </c>
      <c r="J4" s="10" t="s">
        <v>21</v>
      </c>
      <c r="K4" s="10" t="s">
        <v>22</v>
      </c>
      <c r="L4" s="9" t="s">
        <v>23</v>
      </c>
      <c r="M4" s="10" t="s">
        <v>24</v>
      </c>
      <c r="N4" s="10" t="s">
        <v>25</v>
      </c>
      <c r="O4" s="10" t="s">
        <v>26</v>
      </c>
      <c r="P4" s="10" t="s">
        <v>27</v>
      </c>
      <c r="Q4" s="9" t="s">
        <v>28</v>
      </c>
      <c r="R4" s="10" t="s">
        <v>29</v>
      </c>
      <c r="S4" s="10" t="s">
        <v>30</v>
      </c>
      <c r="T4" s="10" t="s">
        <v>31</v>
      </c>
      <c r="U4" s="10" t="s">
        <v>32</v>
      </c>
      <c r="V4" s="9" t="s">
        <v>33</v>
      </c>
      <c r="W4" s="10" t="s">
        <v>34</v>
      </c>
      <c r="X4" s="10" t="s">
        <v>35</v>
      </c>
      <c r="Y4" s="10" t="s">
        <v>36</v>
      </c>
      <c r="Z4" s="10" t="s">
        <v>37</v>
      </c>
      <c r="AA4" s="9" t="s">
        <v>38</v>
      </c>
      <c r="AB4" s="10" t="s">
        <v>39</v>
      </c>
      <c r="AC4" s="10" t="s">
        <v>40</v>
      </c>
      <c r="AD4" s="10" t="s">
        <v>41</v>
      </c>
      <c r="AE4" s="10" t="s">
        <v>42</v>
      </c>
      <c r="AF4" s="9" t="s">
        <v>43</v>
      </c>
      <c r="AG4" s="10" t="s">
        <v>44</v>
      </c>
      <c r="AH4" s="10" t="s">
        <v>45</v>
      </c>
      <c r="AI4" s="10" t="s">
        <v>46</v>
      </c>
      <c r="AJ4" s="10" t="s">
        <v>47</v>
      </c>
      <c r="AK4" s="9" t="s">
        <v>48</v>
      </c>
      <c r="AL4" s="10" t="s">
        <v>49</v>
      </c>
      <c r="AM4" s="10" t="s">
        <v>50</v>
      </c>
      <c r="AN4" s="10" t="s">
        <v>51</v>
      </c>
      <c r="AO4" s="10" t="s">
        <v>52</v>
      </c>
      <c r="AP4" s="9" t="s">
        <v>53</v>
      </c>
      <c r="AQ4" s="10" t="s">
        <v>54</v>
      </c>
      <c r="AR4" s="10" t="s">
        <v>55</v>
      </c>
      <c r="AS4" s="10" t="s">
        <v>56</v>
      </c>
    </row>
    <row r="5" spans="1:45" ht="15" customHeight="1" x14ac:dyDescent="0.15">
      <c r="A5" s="54" t="s">
        <v>119</v>
      </c>
      <c r="B5" s="78"/>
      <c r="C5" s="79"/>
      <c r="D5" s="79"/>
      <c r="E5" s="79"/>
      <c r="F5" s="79"/>
      <c r="G5" s="78"/>
      <c r="H5" s="79"/>
      <c r="I5" s="79"/>
      <c r="J5" s="79"/>
      <c r="K5" s="79"/>
      <c r="L5" s="78"/>
      <c r="M5" s="79"/>
      <c r="N5" s="79"/>
      <c r="O5" s="79"/>
      <c r="P5" s="79"/>
      <c r="Q5" s="78"/>
      <c r="R5" s="79"/>
      <c r="S5" s="79"/>
      <c r="T5" s="79"/>
      <c r="U5" s="79"/>
      <c r="V5" s="78"/>
      <c r="W5" s="79"/>
      <c r="X5" s="79"/>
      <c r="Y5" s="79"/>
      <c r="Z5" s="79"/>
      <c r="AA5" s="78"/>
      <c r="AB5" s="79"/>
      <c r="AC5" s="79"/>
      <c r="AD5" s="79"/>
      <c r="AE5" s="79"/>
      <c r="AF5" s="78"/>
      <c r="AG5" s="79"/>
      <c r="AH5" s="79"/>
      <c r="AI5" s="79"/>
      <c r="AJ5" s="79"/>
      <c r="AK5" s="78"/>
      <c r="AL5" s="79"/>
      <c r="AM5" s="79"/>
      <c r="AN5" s="79"/>
      <c r="AO5" s="79"/>
      <c r="AP5" s="78"/>
      <c r="AQ5" s="79"/>
      <c r="AR5" s="79"/>
      <c r="AS5" s="79"/>
    </row>
    <row r="6" spans="1:45" ht="15" customHeight="1" x14ac:dyDescent="0.15">
      <c r="A6" s="61" t="s">
        <v>120</v>
      </c>
      <c r="B6" s="41">
        <v>114531000</v>
      </c>
      <c r="C6" s="42">
        <v>37077000</v>
      </c>
      <c r="D6" s="42">
        <v>42292000</v>
      </c>
      <c r="E6" s="42">
        <v>45789000</v>
      </c>
      <c r="F6" s="42">
        <v>46897000</v>
      </c>
      <c r="G6" s="41">
        <f>SUM(C6:F6)</f>
        <v>172055000</v>
      </c>
      <c r="H6" s="42">
        <v>51329000</v>
      </c>
      <c r="I6" s="42">
        <v>54853000</v>
      </c>
      <c r="J6" s="42">
        <v>65003000</v>
      </c>
      <c r="K6" s="42">
        <v>65534000</v>
      </c>
      <c r="L6" s="41">
        <f>SUM(H6:K6)</f>
        <v>236719000</v>
      </c>
      <c r="M6" s="42">
        <v>68326000</v>
      </c>
      <c r="N6" s="42">
        <v>71967000</v>
      </c>
      <c r="O6" s="42">
        <v>81554000</v>
      </c>
      <c r="P6" s="42">
        <v>83832000</v>
      </c>
      <c r="Q6" s="41">
        <f>SUM(M6:P6)</f>
        <v>305679000</v>
      </c>
      <c r="R6" s="42">
        <v>82915000</v>
      </c>
      <c r="S6" s="42">
        <v>85784000</v>
      </c>
      <c r="T6" s="42">
        <v>93431000</v>
      </c>
      <c r="U6" s="42">
        <v>94467000</v>
      </c>
      <c r="V6" s="41">
        <f>SUM(R6:U6)</f>
        <v>356597000</v>
      </c>
      <c r="W6" s="42">
        <v>96510000</v>
      </c>
      <c r="X6" s="42">
        <v>105420000</v>
      </c>
      <c r="Y6" s="42">
        <v>111115000</v>
      </c>
      <c r="Z6" s="42">
        <v>115572000</v>
      </c>
      <c r="AA6" s="41">
        <f>SUM(W6:Z6)</f>
        <v>428617000</v>
      </c>
      <c r="AB6" s="42">
        <v>115733000</v>
      </c>
      <c r="AC6" s="42">
        <v>119702000</v>
      </c>
      <c r="AD6" s="42">
        <v>126427000</v>
      </c>
      <c r="AE6" s="42">
        <v>120945000</v>
      </c>
      <c r="AF6" s="41">
        <f>SUM(AB6:AE6)</f>
        <v>482807000</v>
      </c>
      <c r="AG6" s="42">
        <v>121882000</v>
      </c>
      <c r="AH6" s="42">
        <v>125705000</v>
      </c>
      <c r="AI6" s="42">
        <v>132351000</v>
      </c>
      <c r="AJ6" s="42">
        <v>133703000</v>
      </c>
      <c r="AK6" s="41">
        <f>SUM(AG6:AJ6)</f>
        <v>513641000</v>
      </c>
      <c r="AL6" s="42">
        <v>134793000</v>
      </c>
      <c r="AM6" s="42">
        <v>143289000</v>
      </c>
      <c r="AN6" s="42">
        <v>145585000</v>
      </c>
      <c r="AO6" s="42">
        <v>145213000</v>
      </c>
      <c r="AP6" s="41">
        <f>SUM(AL6:AO6)</f>
        <v>568880000</v>
      </c>
      <c r="AQ6" s="42">
        <v>148375000</v>
      </c>
      <c r="AR6" s="42">
        <v>150041000</v>
      </c>
      <c r="AS6" s="42">
        <v>158383000</v>
      </c>
    </row>
    <row r="7" spans="1:45" ht="15" customHeight="1" x14ac:dyDescent="0.15">
      <c r="A7" s="70" t="s">
        <v>121</v>
      </c>
      <c r="B7" s="19">
        <v>60229000</v>
      </c>
      <c r="C7" s="18">
        <v>9680000</v>
      </c>
      <c r="D7" s="18">
        <v>11721000</v>
      </c>
      <c r="E7" s="18">
        <v>13332000</v>
      </c>
      <c r="F7" s="18">
        <v>13313000</v>
      </c>
      <c r="G7" s="19">
        <f>SUM(C7:F7)</f>
        <v>48046000</v>
      </c>
      <c r="H7" s="18">
        <v>11142000</v>
      </c>
      <c r="I7" s="18">
        <v>9959000</v>
      </c>
      <c r="J7" s="18">
        <v>15018000</v>
      </c>
      <c r="K7" s="18">
        <v>12782000</v>
      </c>
      <c r="L7" s="19">
        <f>SUM(H7:K7)</f>
        <v>48901000</v>
      </c>
      <c r="M7" s="18">
        <v>14185000</v>
      </c>
      <c r="N7" s="18">
        <v>18176000</v>
      </c>
      <c r="O7" s="18">
        <v>20663000</v>
      </c>
      <c r="P7" s="18">
        <v>21869000</v>
      </c>
      <c r="Q7" s="19">
        <f>SUM(M7:P7)</f>
        <v>74893000</v>
      </c>
      <c r="R7" s="18">
        <v>16522000</v>
      </c>
      <c r="S7" s="18">
        <v>18877000</v>
      </c>
      <c r="T7" s="18">
        <v>26322000</v>
      </c>
      <c r="U7" s="18">
        <v>24708000</v>
      </c>
      <c r="V7" s="19">
        <f>SUM(R7:U7)</f>
        <v>86429000</v>
      </c>
      <c r="W7" s="18">
        <v>22528000</v>
      </c>
      <c r="X7" s="18">
        <v>21870000</v>
      </c>
      <c r="Y7" s="18">
        <v>29488000</v>
      </c>
      <c r="Z7" s="18">
        <v>26154000</v>
      </c>
      <c r="AA7" s="19">
        <f>SUM(W7:Z7)</f>
        <v>100040000</v>
      </c>
      <c r="AB7" s="18">
        <v>26510000</v>
      </c>
      <c r="AC7" s="18">
        <v>27397000</v>
      </c>
      <c r="AD7" s="18">
        <v>32188000</v>
      </c>
      <c r="AE7" s="18">
        <v>27681000</v>
      </c>
      <c r="AF7" s="19">
        <f>SUM(AB7:AE7)</f>
        <v>113776000</v>
      </c>
      <c r="AG7" s="18">
        <v>32187000</v>
      </c>
      <c r="AH7" s="18">
        <v>34166000</v>
      </c>
      <c r="AI7" s="18">
        <v>41518000</v>
      </c>
      <c r="AJ7" s="18">
        <v>38149000</v>
      </c>
      <c r="AK7" s="19">
        <f>SUM(AG7:AJ7)</f>
        <v>146020000</v>
      </c>
      <c r="AL7" s="18">
        <v>41168000</v>
      </c>
      <c r="AM7" s="18">
        <v>42194000</v>
      </c>
      <c r="AN7" s="18">
        <v>49827000</v>
      </c>
      <c r="AO7" s="18">
        <v>43511000</v>
      </c>
      <c r="AP7" s="19">
        <f>SUM(AL7:AO7)</f>
        <v>176700000</v>
      </c>
      <c r="AQ7" s="18">
        <v>46447000</v>
      </c>
      <c r="AR7" s="18">
        <v>49788000</v>
      </c>
      <c r="AS7" s="18">
        <v>53814000</v>
      </c>
    </row>
    <row r="8" spans="1:45" ht="15" customHeight="1" x14ac:dyDescent="0.15">
      <c r="A8" s="64" t="s">
        <v>122</v>
      </c>
      <c r="B8" s="65">
        <f t="shared" ref="B8:AS8" si="0">SUM(B6:B7)</f>
        <v>174760000</v>
      </c>
      <c r="C8" s="66">
        <f t="shared" si="0"/>
        <v>46757000</v>
      </c>
      <c r="D8" s="66">
        <f t="shared" si="0"/>
        <v>54013000</v>
      </c>
      <c r="E8" s="66">
        <f t="shared" si="0"/>
        <v>59121000</v>
      </c>
      <c r="F8" s="66">
        <f t="shared" si="0"/>
        <v>60210000</v>
      </c>
      <c r="G8" s="65">
        <f t="shared" si="0"/>
        <v>220101000</v>
      </c>
      <c r="H8" s="66">
        <f t="shared" si="0"/>
        <v>62471000</v>
      </c>
      <c r="I8" s="66">
        <f t="shared" si="0"/>
        <v>64812000</v>
      </c>
      <c r="J8" s="66">
        <f t="shared" si="0"/>
        <v>80021000</v>
      </c>
      <c r="K8" s="66">
        <f t="shared" si="0"/>
        <v>78316000</v>
      </c>
      <c r="L8" s="65">
        <f t="shared" si="0"/>
        <v>285620000</v>
      </c>
      <c r="M8" s="66">
        <f t="shared" si="0"/>
        <v>82511000</v>
      </c>
      <c r="N8" s="66">
        <f t="shared" si="0"/>
        <v>90143000</v>
      </c>
      <c r="O8" s="66">
        <f t="shared" si="0"/>
        <v>102217000</v>
      </c>
      <c r="P8" s="66">
        <f t="shared" si="0"/>
        <v>105701000</v>
      </c>
      <c r="Q8" s="65">
        <f t="shared" si="0"/>
        <v>380572000</v>
      </c>
      <c r="R8" s="66">
        <f t="shared" si="0"/>
        <v>99437000</v>
      </c>
      <c r="S8" s="66">
        <f t="shared" si="0"/>
        <v>104661000</v>
      </c>
      <c r="T8" s="66">
        <f t="shared" si="0"/>
        <v>119753000</v>
      </c>
      <c r="U8" s="66">
        <f t="shared" si="0"/>
        <v>119175000</v>
      </c>
      <c r="V8" s="65">
        <f t="shared" si="0"/>
        <v>443026000</v>
      </c>
      <c r="W8" s="66">
        <f t="shared" si="0"/>
        <v>119038000</v>
      </c>
      <c r="X8" s="66">
        <f t="shared" si="0"/>
        <v>127290000</v>
      </c>
      <c r="Y8" s="66">
        <f t="shared" si="0"/>
        <v>140603000</v>
      </c>
      <c r="Z8" s="66">
        <f t="shared" si="0"/>
        <v>141726000</v>
      </c>
      <c r="AA8" s="65">
        <f t="shared" si="0"/>
        <v>528657000</v>
      </c>
      <c r="AB8" s="66">
        <f t="shared" si="0"/>
        <v>142243000</v>
      </c>
      <c r="AC8" s="66">
        <f t="shared" si="0"/>
        <v>147099000</v>
      </c>
      <c r="AD8" s="66">
        <f t="shared" si="0"/>
        <v>158615000</v>
      </c>
      <c r="AE8" s="66">
        <f t="shared" si="0"/>
        <v>148626000</v>
      </c>
      <c r="AF8" s="65">
        <f t="shared" si="0"/>
        <v>596583000</v>
      </c>
      <c r="AG8" s="66">
        <f t="shared" si="0"/>
        <v>154069000</v>
      </c>
      <c r="AH8" s="66">
        <f t="shared" si="0"/>
        <v>159871000</v>
      </c>
      <c r="AI8" s="66">
        <f t="shared" si="0"/>
        <v>173869000</v>
      </c>
      <c r="AJ8" s="66">
        <f t="shared" si="0"/>
        <v>171852000</v>
      </c>
      <c r="AK8" s="65">
        <f t="shared" si="0"/>
        <v>659661000</v>
      </c>
      <c r="AL8" s="66">
        <f t="shared" si="0"/>
        <v>175961000</v>
      </c>
      <c r="AM8" s="66">
        <f t="shared" si="0"/>
        <v>185483000</v>
      </c>
      <c r="AN8" s="66">
        <f t="shared" si="0"/>
        <v>195412000</v>
      </c>
      <c r="AO8" s="66">
        <f t="shared" si="0"/>
        <v>188724000</v>
      </c>
      <c r="AP8" s="65">
        <f t="shared" si="0"/>
        <v>745580000</v>
      </c>
      <c r="AQ8" s="66">
        <f t="shared" si="0"/>
        <v>194822000</v>
      </c>
      <c r="AR8" s="66">
        <f t="shared" si="0"/>
        <v>199829000</v>
      </c>
      <c r="AS8" s="66">
        <f t="shared" si="0"/>
        <v>212197000</v>
      </c>
    </row>
    <row r="9" spans="1:45" ht="15" customHeight="1" x14ac:dyDescent="0.15">
      <c r="B9" s="46"/>
      <c r="G9" s="46"/>
      <c r="L9" s="46"/>
      <c r="Q9" s="46"/>
      <c r="V9" s="46"/>
      <c r="AA9" s="46"/>
      <c r="AF9" s="46"/>
      <c r="AK9" s="46"/>
      <c r="AP9" s="46"/>
    </row>
    <row r="10" spans="1:45" ht="15" customHeight="1" x14ac:dyDescent="0.15">
      <c r="A10" s="54" t="s">
        <v>123</v>
      </c>
      <c r="B10" s="80"/>
      <c r="G10" s="80"/>
      <c r="L10" s="80"/>
      <c r="Q10" s="80"/>
      <c r="V10" s="80"/>
      <c r="AA10" s="80"/>
      <c r="AF10" s="80"/>
      <c r="AK10" s="80"/>
      <c r="AP10" s="80"/>
    </row>
    <row r="11" spans="1:45" ht="15" customHeight="1" x14ac:dyDescent="0.15">
      <c r="A11" s="61" t="s">
        <v>124</v>
      </c>
      <c r="B11" s="41">
        <v>162231000</v>
      </c>
      <c r="C11" s="42">
        <v>42117000</v>
      </c>
      <c r="D11" s="42">
        <v>49153000</v>
      </c>
      <c r="E11" s="42">
        <v>52666000</v>
      </c>
      <c r="F11" s="42">
        <v>53677000</v>
      </c>
      <c r="G11" s="41">
        <f>SUM(C11:F11)</f>
        <v>197613000</v>
      </c>
      <c r="H11" s="42">
        <v>56222000</v>
      </c>
      <c r="I11" s="42">
        <v>59959000</v>
      </c>
      <c r="J11" s="42">
        <v>73811000</v>
      </c>
      <c r="K11" s="42">
        <v>72143000</v>
      </c>
      <c r="L11" s="41">
        <f>SUM(H11:K11)</f>
        <v>262135000</v>
      </c>
      <c r="M11" s="42">
        <v>76541000</v>
      </c>
      <c r="N11" s="42">
        <v>83907000</v>
      </c>
      <c r="O11" s="42">
        <v>95447000</v>
      </c>
      <c r="P11" s="42">
        <v>98542000</v>
      </c>
      <c r="Q11" s="41">
        <f>SUM(M11:P11)</f>
        <v>354437000</v>
      </c>
      <c r="R11" s="42">
        <v>93382000</v>
      </c>
      <c r="S11" s="42">
        <v>98105000</v>
      </c>
      <c r="T11" s="42">
        <v>112406000</v>
      </c>
      <c r="U11" s="42">
        <v>112082000</v>
      </c>
      <c r="V11" s="41">
        <f>SUM(R11:U11)</f>
        <v>415975000</v>
      </c>
      <c r="W11" s="42">
        <v>111670000</v>
      </c>
      <c r="X11" s="42">
        <v>119630000</v>
      </c>
      <c r="Y11" s="42">
        <v>132146000</v>
      </c>
      <c r="Z11" s="42">
        <v>132319000</v>
      </c>
      <c r="AA11" s="41">
        <f>SUM(W11:Z11)</f>
        <v>495765000</v>
      </c>
      <c r="AB11" s="42">
        <v>132069000</v>
      </c>
      <c r="AC11" s="42">
        <v>137445000</v>
      </c>
      <c r="AD11" s="42">
        <v>147871000</v>
      </c>
      <c r="AE11" s="42">
        <v>138833000</v>
      </c>
      <c r="AF11" s="41">
        <f>SUM(AB11:AE11)</f>
        <v>556218000</v>
      </c>
      <c r="AG11" s="42">
        <v>144166000</v>
      </c>
      <c r="AH11" s="42">
        <v>149403000</v>
      </c>
      <c r="AI11" s="42">
        <v>163082000</v>
      </c>
      <c r="AJ11" s="42">
        <v>161875000</v>
      </c>
      <c r="AK11" s="41">
        <f>SUM(AG11:AJ11)</f>
        <v>618526000</v>
      </c>
      <c r="AL11" s="42">
        <v>166319000</v>
      </c>
      <c r="AM11" s="42">
        <v>175168000</v>
      </c>
      <c r="AN11" s="42">
        <v>184982000</v>
      </c>
      <c r="AO11" s="42">
        <v>178184000</v>
      </c>
      <c r="AP11" s="41">
        <f>SUM(AL11:AO11)</f>
        <v>704653000</v>
      </c>
      <c r="AQ11" s="42">
        <v>184276000</v>
      </c>
      <c r="AR11" s="42">
        <v>188674000</v>
      </c>
      <c r="AS11" s="42">
        <v>199886000</v>
      </c>
    </row>
    <row r="12" spans="1:45" ht="15" customHeight="1" x14ac:dyDescent="0.15">
      <c r="A12" s="70" t="s">
        <v>125</v>
      </c>
      <c r="B12" s="19">
        <v>12529000</v>
      </c>
      <c r="C12" s="18">
        <v>4640000</v>
      </c>
      <c r="D12" s="18">
        <v>4860000</v>
      </c>
      <c r="E12" s="18">
        <v>6455000</v>
      </c>
      <c r="F12" s="18">
        <v>6533000</v>
      </c>
      <c r="G12" s="19">
        <f>SUM(C12:F12)</f>
        <v>22488000</v>
      </c>
      <c r="H12" s="18">
        <v>6249000</v>
      </c>
      <c r="I12" s="18">
        <v>4853000</v>
      </c>
      <c r="J12" s="18">
        <v>6210000</v>
      </c>
      <c r="K12" s="18">
        <v>6173000</v>
      </c>
      <c r="L12" s="19">
        <f>SUM(H12:K12)</f>
        <v>23485000</v>
      </c>
      <c r="M12" s="18">
        <v>5970000</v>
      </c>
      <c r="N12" s="18">
        <v>6236000</v>
      </c>
      <c r="O12" s="18">
        <v>6770000</v>
      </c>
      <c r="P12" s="18">
        <v>7159000</v>
      </c>
      <c r="Q12" s="19">
        <f>SUM(M12:P12)</f>
        <v>26135000</v>
      </c>
      <c r="R12" s="18">
        <v>6055000</v>
      </c>
      <c r="S12" s="18">
        <v>6556000</v>
      </c>
      <c r="T12" s="18">
        <v>7347000</v>
      </c>
      <c r="U12" s="18">
        <v>7093000</v>
      </c>
      <c r="V12" s="19">
        <f>SUM(R12:U12)</f>
        <v>27051000</v>
      </c>
      <c r="W12" s="18">
        <v>7368000</v>
      </c>
      <c r="X12" s="18">
        <v>7660000</v>
      </c>
      <c r="Y12" s="18">
        <v>8457000</v>
      </c>
      <c r="Z12" s="18">
        <v>9407000</v>
      </c>
      <c r="AA12" s="19">
        <f>SUM(W12:Z12)</f>
        <v>32892000</v>
      </c>
      <c r="AB12" s="18">
        <v>10174000</v>
      </c>
      <c r="AC12" s="18">
        <v>9654000</v>
      </c>
      <c r="AD12" s="18">
        <v>10744000</v>
      </c>
      <c r="AE12" s="18">
        <v>9793000</v>
      </c>
      <c r="AF12" s="19">
        <f>SUM(AB12:AE12)</f>
        <v>40365000</v>
      </c>
      <c r="AG12" s="18">
        <v>9903000</v>
      </c>
      <c r="AH12" s="18">
        <v>10468000</v>
      </c>
      <c r="AI12" s="18">
        <v>10787000</v>
      </c>
      <c r="AJ12" s="18">
        <v>9977000</v>
      </c>
      <c r="AK12" s="19">
        <f>SUM(AG12:AJ12)</f>
        <v>41135000</v>
      </c>
      <c r="AL12" s="18">
        <f>+AL8-AL11</f>
        <v>9642000</v>
      </c>
      <c r="AM12" s="18">
        <f>+AM8-AM11</f>
        <v>10315000</v>
      </c>
      <c r="AN12" s="18">
        <f>+AN8-AN11</f>
        <v>10430000</v>
      </c>
      <c r="AO12" s="18">
        <f>+AO8-AO11</f>
        <v>10540000</v>
      </c>
      <c r="AP12" s="19">
        <f>SUM(AL12:AO12)</f>
        <v>40927000</v>
      </c>
      <c r="AQ12" s="18">
        <f>+AQ8-AQ11</f>
        <v>10546000</v>
      </c>
      <c r="AR12" s="18">
        <f>+AR8-AR11</f>
        <v>11155000</v>
      </c>
      <c r="AS12" s="18">
        <f>+AS8-AS11</f>
        <v>12311000</v>
      </c>
    </row>
    <row r="13" spans="1:45" ht="15" customHeight="1" x14ac:dyDescent="0.15">
      <c r="A13" s="64" t="s">
        <v>122</v>
      </c>
      <c r="B13" s="65">
        <f t="shared" ref="B13:AS13" si="1">SUM(B11:B12)</f>
        <v>174760000</v>
      </c>
      <c r="C13" s="66">
        <f t="shared" si="1"/>
        <v>46757000</v>
      </c>
      <c r="D13" s="66">
        <f t="shared" si="1"/>
        <v>54013000</v>
      </c>
      <c r="E13" s="66">
        <f t="shared" si="1"/>
        <v>59121000</v>
      </c>
      <c r="F13" s="66">
        <f t="shared" si="1"/>
        <v>60210000</v>
      </c>
      <c r="G13" s="65">
        <f t="shared" si="1"/>
        <v>220101000</v>
      </c>
      <c r="H13" s="66">
        <f t="shared" si="1"/>
        <v>62471000</v>
      </c>
      <c r="I13" s="66">
        <f t="shared" si="1"/>
        <v>64812000</v>
      </c>
      <c r="J13" s="66">
        <f t="shared" si="1"/>
        <v>80021000</v>
      </c>
      <c r="K13" s="66">
        <f t="shared" si="1"/>
        <v>78316000</v>
      </c>
      <c r="L13" s="65">
        <f t="shared" si="1"/>
        <v>285620000</v>
      </c>
      <c r="M13" s="66">
        <f t="shared" si="1"/>
        <v>82511000</v>
      </c>
      <c r="N13" s="66">
        <f t="shared" si="1"/>
        <v>90143000</v>
      </c>
      <c r="O13" s="66">
        <f t="shared" si="1"/>
        <v>102217000</v>
      </c>
      <c r="P13" s="66">
        <f t="shared" si="1"/>
        <v>105701000</v>
      </c>
      <c r="Q13" s="65">
        <f t="shared" si="1"/>
        <v>380572000</v>
      </c>
      <c r="R13" s="66">
        <f t="shared" si="1"/>
        <v>99437000</v>
      </c>
      <c r="S13" s="66">
        <f t="shared" si="1"/>
        <v>104661000</v>
      </c>
      <c r="T13" s="66">
        <f t="shared" si="1"/>
        <v>119753000</v>
      </c>
      <c r="U13" s="66">
        <f t="shared" si="1"/>
        <v>119175000</v>
      </c>
      <c r="V13" s="65">
        <f t="shared" si="1"/>
        <v>443026000</v>
      </c>
      <c r="W13" s="66">
        <f t="shared" si="1"/>
        <v>119038000</v>
      </c>
      <c r="X13" s="66">
        <f t="shared" si="1"/>
        <v>127290000</v>
      </c>
      <c r="Y13" s="66">
        <f t="shared" si="1"/>
        <v>140603000</v>
      </c>
      <c r="Z13" s="66">
        <f t="shared" si="1"/>
        <v>141726000</v>
      </c>
      <c r="AA13" s="65">
        <f t="shared" si="1"/>
        <v>528657000</v>
      </c>
      <c r="AB13" s="66">
        <f t="shared" si="1"/>
        <v>142243000</v>
      </c>
      <c r="AC13" s="66">
        <f t="shared" si="1"/>
        <v>147099000</v>
      </c>
      <c r="AD13" s="66">
        <f t="shared" si="1"/>
        <v>158615000</v>
      </c>
      <c r="AE13" s="66">
        <f t="shared" si="1"/>
        <v>148626000</v>
      </c>
      <c r="AF13" s="65">
        <f t="shared" si="1"/>
        <v>596583000</v>
      </c>
      <c r="AG13" s="66">
        <f t="shared" si="1"/>
        <v>154069000</v>
      </c>
      <c r="AH13" s="66">
        <f t="shared" si="1"/>
        <v>159871000</v>
      </c>
      <c r="AI13" s="66">
        <f t="shared" si="1"/>
        <v>173869000</v>
      </c>
      <c r="AJ13" s="66">
        <f t="shared" si="1"/>
        <v>171852000</v>
      </c>
      <c r="AK13" s="65">
        <f t="shared" si="1"/>
        <v>659661000</v>
      </c>
      <c r="AL13" s="66">
        <f t="shared" si="1"/>
        <v>175961000</v>
      </c>
      <c r="AM13" s="66">
        <f t="shared" si="1"/>
        <v>185483000</v>
      </c>
      <c r="AN13" s="66">
        <f t="shared" si="1"/>
        <v>195412000</v>
      </c>
      <c r="AO13" s="66">
        <f t="shared" si="1"/>
        <v>188724000</v>
      </c>
      <c r="AP13" s="65">
        <f t="shared" si="1"/>
        <v>745580000</v>
      </c>
      <c r="AQ13" s="66">
        <f t="shared" si="1"/>
        <v>194822000</v>
      </c>
      <c r="AR13" s="66">
        <f t="shared" si="1"/>
        <v>199829000</v>
      </c>
      <c r="AS13" s="66">
        <f t="shared" si="1"/>
        <v>212197000</v>
      </c>
    </row>
    <row r="14" spans="1:45" ht="15" customHeight="1" x14ac:dyDescent="0.15">
      <c r="B14" s="81"/>
      <c r="G14" s="81"/>
      <c r="L14" s="81"/>
      <c r="Q14" s="81"/>
      <c r="V14" s="81"/>
      <c r="AA14" s="81"/>
      <c r="AF14" s="81"/>
      <c r="AK14" s="81"/>
      <c r="AP14" s="81"/>
    </row>
    <row r="15" spans="1:45" ht="15" customHeight="1" x14ac:dyDescent="0.15">
      <c r="A15" s="71" t="s">
        <v>126</v>
      </c>
      <c r="B15" s="72">
        <v>28</v>
      </c>
      <c r="C15" s="73">
        <v>29</v>
      </c>
      <c r="D15" s="73">
        <v>31</v>
      </c>
      <c r="E15" s="73">
        <v>31</v>
      </c>
      <c r="F15" s="73">
        <v>34</v>
      </c>
      <c r="G15" s="72">
        <v>34</v>
      </c>
      <c r="H15" s="73">
        <v>32</v>
      </c>
      <c r="I15" s="73">
        <v>40</v>
      </c>
      <c r="J15" s="73">
        <v>42</v>
      </c>
      <c r="K15" s="73">
        <v>46</v>
      </c>
      <c r="L15" s="72">
        <v>46</v>
      </c>
      <c r="M15" s="73">
        <v>45</v>
      </c>
      <c r="N15" s="73">
        <v>44</v>
      </c>
      <c r="O15" s="73">
        <v>54</v>
      </c>
      <c r="P15" s="73">
        <v>53</v>
      </c>
      <c r="Q15" s="72">
        <v>53</v>
      </c>
      <c r="R15" s="73">
        <v>60</v>
      </c>
      <c r="S15" s="73">
        <v>62</v>
      </c>
      <c r="T15" s="73">
        <v>65</v>
      </c>
      <c r="U15" s="73">
        <v>70</v>
      </c>
      <c r="V15" s="72">
        <v>70</v>
      </c>
      <c r="W15" s="73">
        <v>70</v>
      </c>
      <c r="X15" s="73">
        <v>80</v>
      </c>
      <c r="Y15" s="73">
        <v>86</v>
      </c>
      <c r="Z15" s="73">
        <v>87</v>
      </c>
      <c r="AA15" s="72">
        <v>87</v>
      </c>
      <c r="AB15" s="73">
        <v>90</v>
      </c>
      <c r="AC15" s="73">
        <v>92</v>
      </c>
      <c r="AD15" s="73">
        <v>94</v>
      </c>
      <c r="AE15" s="73">
        <v>95</v>
      </c>
      <c r="AF15" s="72">
        <v>95</v>
      </c>
      <c r="AG15" s="73">
        <v>96</v>
      </c>
      <c r="AH15" s="73">
        <v>99</v>
      </c>
      <c r="AI15" s="73">
        <v>105</v>
      </c>
      <c r="AJ15" s="73">
        <v>115</v>
      </c>
      <c r="AK15" s="72">
        <v>115</v>
      </c>
      <c r="AL15" s="73">
        <v>115</v>
      </c>
      <c r="AM15" s="73">
        <v>125</v>
      </c>
      <c r="AN15" s="73">
        <v>125</v>
      </c>
      <c r="AO15" s="73">
        <v>128</v>
      </c>
      <c r="AP15" s="72">
        <v>128</v>
      </c>
      <c r="AQ15" s="73">
        <v>127</v>
      </c>
      <c r="AR15" s="73">
        <v>132</v>
      </c>
      <c r="AS15" s="73">
        <v>140</v>
      </c>
    </row>
    <row r="16" spans="1:45" ht="15" customHeight="1" x14ac:dyDescent="0.15">
      <c r="A16" s="75" t="s">
        <v>127</v>
      </c>
      <c r="B16" s="76">
        <v>402</v>
      </c>
      <c r="C16" s="77">
        <v>435</v>
      </c>
      <c r="D16" s="77">
        <v>450</v>
      </c>
      <c r="E16" s="77">
        <v>520</v>
      </c>
      <c r="F16" s="77">
        <v>550</v>
      </c>
      <c r="G16" s="76">
        <v>550</v>
      </c>
      <c r="H16" s="77">
        <v>585</v>
      </c>
      <c r="I16" s="77">
        <v>610</v>
      </c>
      <c r="J16" s="77">
        <v>640</v>
      </c>
      <c r="K16" s="77">
        <v>665</v>
      </c>
      <c r="L16" s="76">
        <v>665</v>
      </c>
      <c r="M16" s="77">
        <v>690</v>
      </c>
      <c r="N16" s="77">
        <v>720</v>
      </c>
      <c r="O16" s="77">
        <v>770</v>
      </c>
      <c r="P16" s="77">
        <v>780</v>
      </c>
      <c r="Q16" s="76">
        <v>780</v>
      </c>
      <c r="R16" s="77">
        <v>770</v>
      </c>
      <c r="S16" s="77">
        <v>795</v>
      </c>
      <c r="T16" s="77">
        <v>810</v>
      </c>
      <c r="U16" s="77">
        <v>825</v>
      </c>
      <c r="V16" s="76">
        <v>825</v>
      </c>
      <c r="W16" s="77">
        <v>855</v>
      </c>
      <c r="X16" s="77">
        <v>870</v>
      </c>
      <c r="Y16" s="77">
        <v>890</v>
      </c>
      <c r="Z16" s="77">
        <v>905</v>
      </c>
      <c r="AA16" s="76">
        <v>905</v>
      </c>
      <c r="AB16" s="77">
        <v>910</v>
      </c>
      <c r="AC16" s="77">
        <v>920</v>
      </c>
      <c r="AD16" s="77">
        <v>910</v>
      </c>
      <c r="AE16" s="77">
        <v>920</v>
      </c>
      <c r="AF16" s="76">
        <v>920</v>
      </c>
      <c r="AG16" s="77">
        <v>915</v>
      </c>
      <c r="AH16" s="77">
        <v>895</v>
      </c>
      <c r="AI16" s="77">
        <v>895</v>
      </c>
      <c r="AJ16" s="77">
        <v>900</v>
      </c>
      <c r="AK16" s="76">
        <v>900</v>
      </c>
      <c r="AL16" s="77">
        <v>900</v>
      </c>
      <c r="AM16" s="77">
        <v>885</v>
      </c>
      <c r="AN16" s="77">
        <v>865</v>
      </c>
      <c r="AO16" s="77">
        <v>840</v>
      </c>
      <c r="AP16" s="76">
        <v>840</v>
      </c>
      <c r="AQ16" s="77">
        <v>835</v>
      </c>
      <c r="AR16" s="77">
        <v>834</v>
      </c>
      <c r="AS16" s="77">
        <v>849</v>
      </c>
    </row>
    <row r="17" spans="1:45" ht="15" customHeight="1" x14ac:dyDescent="0.15">
      <c r="A17" s="82"/>
      <c r="B17" s="83"/>
      <c r="C17" s="74"/>
      <c r="D17" s="74"/>
      <c r="E17" s="74"/>
      <c r="F17" s="74"/>
      <c r="G17" s="83"/>
      <c r="H17" s="74"/>
      <c r="I17" s="74"/>
      <c r="J17" s="74"/>
      <c r="K17" s="74"/>
      <c r="L17" s="83"/>
      <c r="M17" s="74"/>
      <c r="N17" s="74"/>
      <c r="O17" s="74"/>
      <c r="P17" s="74"/>
      <c r="Q17" s="83"/>
      <c r="R17" s="74"/>
      <c r="S17" s="74"/>
      <c r="T17" s="74"/>
      <c r="U17" s="74"/>
      <c r="V17" s="83"/>
      <c r="W17" s="74"/>
      <c r="X17" s="74"/>
      <c r="Y17" s="74"/>
      <c r="Z17" s="74"/>
      <c r="AA17" s="83"/>
      <c r="AB17" s="74"/>
      <c r="AC17" s="74"/>
      <c r="AD17" s="74"/>
      <c r="AE17" s="74"/>
      <c r="AF17" s="83"/>
      <c r="AG17" s="74"/>
      <c r="AH17" s="74"/>
      <c r="AI17" s="74"/>
      <c r="AJ17" s="74"/>
      <c r="AK17" s="83"/>
      <c r="AL17" s="74"/>
      <c r="AM17" s="74"/>
      <c r="AN17" s="74"/>
      <c r="AO17" s="74"/>
      <c r="AP17" s="83"/>
      <c r="AQ17" s="74"/>
      <c r="AR17" s="74"/>
      <c r="AS17" s="74"/>
    </row>
    <row r="18" spans="1:45" ht="27.5" customHeight="1" x14ac:dyDescent="0.15">
      <c r="B18" s="102" t="s">
        <v>78</v>
      </c>
      <c r="C18" s="94"/>
      <c r="D18" s="94"/>
      <c r="E18" s="94"/>
      <c r="F18" s="94"/>
    </row>
    <row r="19" spans="1:45" ht="15" customHeight="1" x14ac:dyDescent="0.15"/>
    <row r="20" spans="1:45" ht="15" customHeight="1" x14ac:dyDescent="0.15"/>
    <row r="21" spans="1:45" ht="15" customHeight="1" x14ac:dyDescent="0.15"/>
    <row r="22" spans="1:45" ht="15" customHeight="1" x14ac:dyDescent="0.15"/>
    <row r="23" spans="1:45" ht="15" customHeight="1" x14ac:dyDescent="0.15"/>
    <row r="24" spans="1:45" ht="15" customHeight="1" x14ac:dyDescent="0.15"/>
    <row r="25" spans="1:45" ht="15" customHeight="1" x14ac:dyDescent="0.15"/>
    <row r="26" spans="1:45" ht="15" customHeight="1" x14ac:dyDescent="0.15"/>
    <row r="27" spans="1:45" ht="15" customHeight="1" x14ac:dyDescent="0.15"/>
    <row r="28" spans="1:45" ht="15" customHeight="1" x14ac:dyDescent="0.15"/>
    <row r="29" spans="1:45" ht="15" customHeight="1" x14ac:dyDescent="0.15"/>
    <row r="30" spans="1:45" ht="15" customHeight="1" x14ac:dyDescent="0.15"/>
  </sheetData>
  <mergeCells count="1">
    <mergeCell ref="B18:F18"/>
  </mergeCells>
  <pageMargins left="0.25" right="0.25" top="0.75" bottom="0.75" header="0.3" footer="0.3"/>
  <pageSetup scale="6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36"/>
  <sheetViews>
    <sheetView zoomScale="90" zoomScaleNormal="90" workbookViewId="0">
      <pane xSplit="1" ySplit="6" topLeftCell="Q7"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41.33203125" customWidth="1"/>
    <col min="2" max="31" width="12.83203125" hidden="1" customWidth="1" outlineLevel="1"/>
    <col min="32" max="32" width="12.83203125" customWidth="1" collapsed="1"/>
    <col min="33" max="45" width="12.83203125" customWidth="1"/>
  </cols>
  <sheetData>
    <row r="1" spans="1:45" ht="33.25" customHeight="1" x14ac:dyDescent="0.15">
      <c r="A1" s="7"/>
    </row>
    <row r="2" spans="1:45" ht="15" customHeight="1" x14ac:dyDescent="0.15">
      <c r="A2" s="55" t="s">
        <v>128</v>
      </c>
    </row>
    <row r="3" spans="1:45" ht="15" customHeight="1" x14ac:dyDescent="0.15">
      <c r="A3" s="56" t="s">
        <v>12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row>
    <row r="4" spans="1:45" ht="15" customHeight="1" x14ac:dyDescent="0.15"/>
    <row r="5" spans="1:45" ht="15" customHeight="1" x14ac:dyDescent="0.15">
      <c r="B5" s="9" t="s">
        <v>13</v>
      </c>
      <c r="C5" s="10" t="s">
        <v>14</v>
      </c>
      <c r="D5" s="10" t="s">
        <v>15</v>
      </c>
      <c r="E5" s="10" t="s">
        <v>16</v>
      </c>
      <c r="F5" s="10" t="s">
        <v>17</v>
      </c>
      <c r="G5" s="9" t="s">
        <v>18</v>
      </c>
      <c r="H5" s="10" t="s">
        <v>19</v>
      </c>
      <c r="I5" s="10" t="s">
        <v>20</v>
      </c>
      <c r="J5" s="10" t="s">
        <v>21</v>
      </c>
      <c r="K5" s="10" t="s">
        <v>22</v>
      </c>
      <c r="L5" s="9" t="s">
        <v>23</v>
      </c>
      <c r="M5" s="10" t="s">
        <v>24</v>
      </c>
      <c r="N5" s="10" t="s">
        <v>25</v>
      </c>
      <c r="O5" s="10" t="s">
        <v>26</v>
      </c>
      <c r="P5" s="10" t="s">
        <v>27</v>
      </c>
      <c r="Q5" s="9" t="s">
        <v>28</v>
      </c>
      <c r="R5" s="10" t="s">
        <v>29</v>
      </c>
      <c r="S5" s="10" t="s">
        <v>30</v>
      </c>
      <c r="T5" s="10" t="s">
        <v>31</v>
      </c>
      <c r="U5" s="10" t="s">
        <v>32</v>
      </c>
      <c r="V5" s="9" t="s">
        <v>33</v>
      </c>
      <c r="W5" s="10" t="s">
        <v>34</v>
      </c>
      <c r="X5" s="10" t="s">
        <v>35</v>
      </c>
      <c r="Y5" s="10" t="s">
        <v>36</v>
      </c>
      <c r="Z5" s="10" t="s">
        <v>37</v>
      </c>
      <c r="AA5" s="9" t="s">
        <v>38</v>
      </c>
      <c r="AB5" s="10" t="s">
        <v>39</v>
      </c>
      <c r="AC5" s="10" t="s">
        <v>40</v>
      </c>
      <c r="AD5" s="10" t="s">
        <v>41</v>
      </c>
      <c r="AE5" s="10" t="s">
        <v>42</v>
      </c>
      <c r="AF5" s="9" t="s">
        <v>43</v>
      </c>
      <c r="AG5" s="10" t="s">
        <v>44</v>
      </c>
      <c r="AH5" s="10" t="s">
        <v>45</v>
      </c>
      <c r="AI5" s="10" t="s">
        <v>46</v>
      </c>
      <c r="AJ5" s="10" t="s">
        <v>47</v>
      </c>
      <c r="AK5" s="9" t="s">
        <v>48</v>
      </c>
      <c r="AL5" s="10" t="s">
        <v>49</v>
      </c>
      <c r="AM5" s="10" t="s">
        <v>50</v>
      </c>
      <c r="AN5" s="10" t="s">
        <v>51</v>
      </c>
      <c r="AO5" s="10" t="s">
        <v>52</v>
      </c>
      <c r="AP5" s="9" t="s">
        <v>53</v>
      </c>
      <c r="AQ5" s="10" t="s">
        <v>54</v>
      </c>
      <c r="AR5" s="10" t="s">
        <v>55</v>
      </c>
      <c r="AS5" s="10" t="s">
        <v>56</v>
      </c>
    </row>
    <row r="6" spans="1:45" ht="15" customHeight="1" x14ac:dyDescent="0.15">
      <c r="B6" s="47"/>
      <c r="C6" s="6"/>
      <c r="D6" s="6"/>
      <c r="E6" s="6"/>
      <c r="F6" s="6"/>
      <c r="G6" s="47"/>
      <c r="H6" s="6"/>
      <c r="I6" s="6"/>
      <c r="J6" s="6"/>
      <c r="K6" s="6"/>
      <c r="L6" s="47"/>
      <c r="M6" s="6"/>
      <c r="N6" s="6"/>
      <c r="O6" s="6"/>
      <c r="P6" s="6"/>
      <c r="Q6" s="47"/>
      <c r="R6" s="6"/>
      <c r="S6" s="6"/>
      <c r="T6" s="6"/>
      <c r="U6" s="6"/>
      <c r="V6" s="47"/>
      <c r="W6" s="6"/>
      <c r="X6" s="6"/>
      <c r="Y6" s="6"/>
      <c r="Z6" s="6"/>
      <c r="AA6" s="47"/>
      <c r="AB6" s="6"/>
      <c r="AC6" s="6"/>
      <c r="AD6" s="6"/>
      <c r="AE6" s="6"/>
      <c r="AF6" s="47"/>
      <c r="AG6" s="6"/>
      <c r="AH6" s="6"/>
      <c r="AI6" s="6"/>
      <c r="AJ6" s="6"/>
      <c r="AK6" s="47"/>
      <c r="AL6" s="6"/>
      <c r="AM6" s="6"/>
      <c r="AN6" s="6"/>
      <c r="AO6" s="6"/>
      <c r="AP6" s="47"/>
      <c r="AQ6" s="6"/>
      <c r="AR6" s="6"/>
      <c r="AS6" s="6"/>
    </row>
    <row r="7" spans="1:45" ht="27.5" customHeight="1" x14ac:dyDescent="0.15">
      <c r="A7" s="61" t="s">
        <v>129</v>
      </c>
      <c r="B7" s="41">
        <v>-130760000</v>
      </c>
      <c r="C7" s="42">
        <v>-40399000</v>
      </c>
      <c r="D7" s="42">
        <v>-37870000</v>
      </c>
      <c r="E7" s="42">
        <v>-27257000</v>
      </c>
      <c r="F7" s="42">
        <v>-27496000</v>
      </c>
      <c r="G7" s="41">
        <f>SUM(C7:F7)</f>
        <v>-133022000</v>
      </c>
      <c r="H7" s="42">
        <v>-29246000</v>
      </c>
      <c r="I7" s="42">
        <v>-38480000</v>
      </c>
      <c r="J7" s="42">
        <v>-37807000</v>
      </c>
      <c r="K7" s="42">
        <v>-73823000</v>
      </c>
      <c r="L7" s="41">
        <f>SUM(H7:K7)</f>
        <v>-179356000</v>
      </c>
      <c r="M7" s="42">
        <v>-42493000</v>
      </c>
      <c r="N7" s="42">
        <v>-45493000</v>
      </c>
      <c r="O7" s="42">
        <v>-38327000</v>
      </c>
      <c r="P7" s="42">
        <v>-39224000</v>
      </c>
      <c r="Q7" s="41">
        <f>SUM(M7:P7)</f>
        <v>-165537000</v>
      </c>
      <c r="R7" s="42">
        <v>-25544000</v>
      </c>
      <c r="S7" s="42">
        <v>-27077000</v>
      </c>
      <c r="T7" s="42">
        <v>-15867000</v>
      </c>
      <c r="U7" s="42">
        <v>-52312000</v>
      </c>
      <c r="V7" s="41">
        <f>SUM(R7:U7)</f>
        <v>-120800000</v>
      </c>
      <c r="W7" s="42">
        <v>13000000</v>
      </c>
      <c r="X7" s="42">
        <v>-6032000</v>
      </c>
      <c r="Y7" s="42">
        <v>-14027000</v>
      </c>
      <c r="Z7" s="42">
        <v>-28016000</v>
      </c>
      <c r="AA7" s="41">
        <f>SUM(W7:Z7)</f>
        <v>-35075000</v>
      </c>
      <c r="AB7" s="42">
        <v>-24903000</v>
      </c>
      <c r="AC7" s="42">
        <v>-26874000</v>
      </c>
      <c r="AD7" s="42">
        <v>-24685000</v>
      </c>
      <c r="AE7" s="42">
        <v>-42392000</v>
      </c>
      <c r="AF7" s="41">
        <f>SUM(AB7:AE7)</f>
        <v>-118854000</v>
      </c>
      <c r="AG7" s="42">
        <v>7119000</v>
      </c>
      <c r="AH7" s="42">
        <v>14639000</v>
      </c>
      <c r="AI7" s="42">
        <v>21808000</v>
      </c>
      <c r="AJ7" s="42">
        <v>-9205000</v>
      </c>
      <c r="AK7" s="41">
        <f>SUM(AG7:AJ7)</f>
        <v>34361000</v>
      </c>
      <c r="AL7" s="42">
        <v>-804000</v>
      </c>
      <c r="AM7" s="42">
        <v>11684000</v>
      </c>
      <c r="AN7" s="42">
        <v>18706000</v>
      </c>
      <c r="AO7" s="42">
        <v>-6746000</v>
      </c>
      <c r="AP7" s="41">
        <f>SUM(AL7:AO7)</f>
        <v>22840000</v>
      </c>
      <c r="AQ7" s="42">
        <v>10930000</v>
      </c>
      <c r="AR7" s="42">
        <v>24972000</v>
      </c>
      <c r="AS7" s="42">
        <v>42902000</v>
      </c>
    </row>
    <row r="8" spans="1:45" ht="16.75" customHeight="1" x14ac:dyDescent="0.15">
      <c r="A8" s="70" t="s">
        <v>71</v>
      </c>
      <c r="B8" s="19">
        <v>-45184000</v>
      </c>
      <c r="C8" s="18">
        <v>-14184000</v>
      </c>
      <c r="D8" s="18">
        <v>-12679000</v>
      </c>
      <c r="E8" s="18">
        <v>-30374000</v>
      </c>
      <c r="F8" s="18">
        <v>-8486000</v>
      </c>
      <c r="G8" s="84">
        <f>SUM(C8:F8)</f>
        <v>-65723000</v>
      </c>
      <c r="H8" s="18">
        <v>-1428000</v>
      </c>
      <c r="I8" s="18">
        <v>2700000</v>
      </c>
      <c r="J8" s="18">
        <v>-22546000</v>
      </c>
      <c r="K8" s="18">
        <v>-24135000</v>
      </c>
      <c r="L8" s="19">
        <f>SUM(H8:K8)</f>
        <v>-45409000</v>
      </c>
      <c r="M8" s="18">
        <v>-353000</v>
      </c>
      <c r="N8" s="18">
        <v>-5291000</v>
      </c>
      <c r="O8" s="18">
        <v>-287000</v>
      </c>
      <c r="P8" s="18">
        <v>-34345000</v>
      </c>
      <c r="Q8" s="19">
        <f>SUM(M8:P8)</f>
        <v>-40276000</v>
      </c>
      <c r="R8" s="18">
        <v>-3816000</v>
      </c>
      <c r="S8" s="18">
        <v>-3109000</v>
      </c>
      <c r="T8" s="18">
        <v>-4142000</v>
      </c>
      <c r="U8" s="18">
        <v>-19465000</v>
      </c>
      <c r="V8" s="19">
        <f>SUM(R8:U8)</f>
        <v>-30532000</v>
      </c>
      <c r="W8" s="18">
        <v>-4365000</v>
      </c>
      <c r="X8" s="18">
        <v>399000</v>
      </c>
      <c r="Y8" s="18">
        <v>1348000</v>
      </c>
      <c r="Z8" s="18">
        <v>1376000</v>
      </c>
      <c r="AA8" s="19">
        <f>SUM(W8:Z8)</f>
        <v>-1242000</v>
      </c>
      <c r="AB8" s="18">
        <v>2315000</v>
      </c>
      <c r="AC8" s="18">
        <v>3562000</v>
      </c>
      <c r="AD8" s="18">
        <v>5835000</v>
      </c>
      <c r="AE8" s="18">
        <v>-6460000</v>
      </c>
      <c r="AF8" s="19">
        <f>SUM(AB8:AE8)</f>
        <v>5252000</v>
      </c>
      <c r="AG8" s="18">
        <v>8705000</v>
      </c>
      <c r="AH8" s="18">
        <v>10163000</v>
      </c>
      <c r="AI8" s="18">
        <v>8429000</v>
      </c>
      <c r="AJ8" s="18">
        <v>-3027000</v>
      </c>
      <c r="AK8" s="19">
        <f>SUM(AG8:AJ8)</f>
        <v>24270000</v>
      </c>
      <c r="AL8" s="18">
        <v>6685000</v>
      </c>
      <c r="AM8" s="18">
        <v>9952000</v>
      </c>
      <c r="AN8" s="18">
        <v>9184000</v>
      </c>
      <c r="AO8" s="18">
        <v>-479000</v>
      </c>
      <c r="AP8" s="19">
        <f>SUM(AL8:AO8)</f>
        <v>25342000</v>
      </c>
      <c r="AQ8" s="18">
        <v>3183000</v>
      </c>
      <c r="AR8" s="18">
        <v>-2448000</v>
      </c>
      <c r="AS8" s="18">
        <v>3029000</v>
      </c>
    </row>
    <row r="9" spans="1:45" ht="27.5" customHeight="1" x14ac:dyDescent="0.15">
      <c r="A9" s="64" t="s">
        <v>130</v>
      </c>
      <c r="B9" s="65">
        <f t="shared" ref="B9:AS9" si="0">+B7-B8</f>
        <v>-85576000</v>
      </c>
      <c r="C9" s="66">
        <f t="shared" si="0"/>
        <v>-26215000</v>
      </c>
      <c r="D9" s="66">
        <f t="shared" si="0"/>
        <v>-25191000</v>
      </c>
      <c r="E9" s="66">
        <f t="shared" si="0"/>
        <v>3117000</v>
      </c>
      <c r="F9" s="66">
        <f t="shared" si="0"/>
        <v>-19010000</v>
      </c>
      <c r="G9" s="65">
        <f t="shared" si="0"/>
        <v>-67299000</v>
      </c>
      <c r="H9" s="66">
        <f t="shared" si="0"/>
        <v>-27818000</v>
      </c>
      <c r="I9" s="66">
        <f t="shared" si="0"/>
        <v>-41180000</v>
      </c>
      <c r="J9" s="66">
        <f t="shared" si="0"/>
        <v>-15261000</v>
      </c>
      <c r="K9" s="66">
        <f t="shared" si="0"/>
        <v>-49688000</v>
      </c>
      <c r="L9" s="65">
        <f t="shared" si="0"/>
        <v>-133947000</v>
      </c>
      <c r="M9" s="66">
        <f t="shared" si="0"/>
        <v>-42140000</v>
      </c>
      <c r="N9" s="66">
        <f t="shared" si="0"/>
        <v>-40202000</v>
      </c>
      <c r="O9" s="66">
        <f t="shared" si="0"/>
        <v>-38040000</v>
      </c>
      <c r="P9" s="66">
        <f t="shared" si="0"/>
        <v>-4879000</v>
      </c>
      <c r="Q9" s="65">
        <f t="shared" si="0"/>
        <v>-125261000</v>
      </c>
      <c r="R9" s="66">
        <f t="shared" si="0"/>
        <v>-21728000</v>
      </c>
      <c r="S9" s="66">
        <f t="shared" si="0"/>
        <v>-23968000</v>
      </c>
      <c r="T9" s="66">
        <f t="shared" si="0"/>
        <v>-11725000</v>
      </c>
      <c r="U9" s="66">
        <f t="shared" si="0"/>
        <v>-32847000</v>
      </c>
      <c r="V9" s="65">
        <f t="shared" si="0"/>
        <v>-90268000</v>
      </c>
      <c r="W9" s="66">
        <f t="shared" si="0"/>
        <v>17365000</v>
      </c>
      <c r="X9" s="66">
        <f t="shared" si="0"/>
        <v>-6431000</v>
      </c>
      <c r="Y9" s="66">
        <f t="shared" si="0"/>
        <v>-15375000</v>
      </c>
      <c r="Z9" s="66">
        <f t="shared" si="0"/>
        <v>-29392000</v>
      </c>
      <c r="AA9" s="65">
        <f t="shared" si="0"/>
        <v>-33833000</v>
      </c>
      <c r="AB9" s="66">
        <f t="shared" si="0"/>
        <v>-27218000</v>
      </c>
      <c r="AC9" s="66">
        <f t="shared" si="0"/>
        <v>-30436000</v>
      </c>
      <c r="AD9" s="66">
        <f t="shared" si="0"/>
        <v>-30520000</v>
      </c>
      <c r="AE9" s="66">
        <f t="shared" si="0"/>
        <v>-35932000</v>
      </c>
      <c r="AF9" s="65">
        <f t="shared" si="0"/>
        <v>-124106000</v>
      </c>
      <c r="AG9" s="66">
        <f t="shared" si="0"/>
        <v>-1586000</v>
      </c>
      <c r="AH9" s="66">
        <f t="shared" si="0"/>
        <v>4476000</v>
      </c>
      <c r="AI9" s="66">
        <f t="shared" si="0"/>
        <v>13379000</v>
      </c>
      <c r="AJ9" s="66">
        <f t="shared" si="0"/>
        <v>-6178000</v>
      </c>
      <c r="AK9" s="65">
        <f t="shared" si="0"/>
        <v>10091000</v>
      </c>
      <c r="AL9" s="66">
        <f t="shared" si="0"/>
        <v>-7489000</v>
      </c>
      <c r="AM9" s="66">
        <f t="shared" si="0"/>
        <v>1732000</v>
      </c>
      <c r="AN9" s="66">
        <f t="shared" si="0"/>
        <v>9522000</v>
      </c>
      <c r="AO9" s="66">
        <f t="shared" si="0"/>
        <v>-6267000</v>
      </c>
      <c r="AP9" s="65">
        <f t="shared" si="0"/>
        <v>-2502000</v>
      </c>
      <c r="AQ9" s="66">
        <f t="shared" si="0"/>
        <v>7747000</v>
      </c>
      <c r="AR9" s="66">
        <f t="shared" si="0"/>
        <v>27420000</v>
      </c>
      <c r="AS9" s="66">
        <f t="shared" si="0"/>
        <v>39873000</v>
      </c>
    </row>
    <row r="10" spans="1:45" ht="15" customHeight="1" x14ac:dyDescent="0.15">
      <c r="B10" s="46"/>
      <c r="G10" s="46"/>
      <c r="L10" s="46"/>
      <c r="Q10" s="46"/>
      <c r="V10" s="46"/>
      <c r="AA10" s="46"/>
      <c r="AF10" s="46"/>
      <c r="AK10" s="46"/>
      <c r="AP10" s="46"/>
    </row>
    <row r="11" spans="1:45" ht="16.75" customHeight="1" x14ac:dyDescent="0.15">
      <c r="A11" s="54" t="s">
        <v>131</v>
      </c>
      <c r="B11" s="46"/>
      <c r="G11" s="46"/>
      <c r="L11" s="46"/>
      <c r="Q11" s="46"/>
      <c r="V11" s="46"/>
      <c r="AA11" s="46"/>
      <c r="AF11" s="46"/>
      <c r="AK11" s="46"/>
      <c r="AP11" s="46"/>
    </row>
    <row r="12" spans="1:45" ht="16.75" customHeight="1" x14ac:dyDescent="0.15">
      <c r="A12" s="61" t="s">
        <v>132</v>
      </c>
      <c r="B12" s="36">
        <v>-1.1599999999999999</v>
      </c>
      <c r="C12" s="37">
        <v>-0.33</v>
      </c>
      <c r="D12" s="37">
        <v>-0.32</v>
      </c>
      <c r="E12" s="37">
        <v>0.04</v>
      </c>
      <c r="F12" s="37">
        <v>-0.24</v>
      </c>
      <c r="G12" s="36">
        <v>-0.85</v>
      </c>
      <c r="H12" s="37">
        <v>-0.36</v>
      </c>
      <c r="I12" s="37">
        <v>-0.53</v>
      </c>
      <c r="J12" s="37">
        <v>-0.2</v>
      </c>
      <c r="K12" s="37">
        <v>-0.73</v>
      </c>
      <c r="L12" s="36">
        <v>-1.79</v>
      </c>
      <c r="M12" s="37">
        <v>-0.61</v>
      </c>
      <c r="N12" s="37">
        <v>-0.59</v>
      </c>
      <c r="O12" s="37">
        <v>-0.56000000000000005</v>
      </c>
      <c r="P12" s="37">
        <v>-0.06</v>
      </c>
      <c r="Q12" s="36">
        <v>-1.85</v>
      </c>
      <c r="R12" s="37">
        <v>-0.33</v>
      </c>
      <c r="S12" s="37">
        <v>-0.36</v>
      </c>
      <c r="T12" s="37">
        <v>-0.18</v>
      </c>
      <c r="U12" s="37">
        <v>-0.49</v>
      </c>
      <c r="V12" s="36">
        <v>-1.36</v>
      </c>
      <c r="W12" s="37">
        <v>0.25</v>
      </c>
      <c r="X12" s="37">
        <v>-0.09</v>
      </c>
      <c r="Y12" s="37">
        <v>-0.23</v>
      </c>
      <c r="Z12" s="37">
        <v>-0.43</v>
      </c>
      <c r="AA12" s="36">
        <v>-0.5</v>
      </c>
      <c r="AB12" s="37">
        <v>-0.4</v>
      </c>
      <c r="AC12" s="37">
        <v>-0.45</v>
      </c>
      <c r="AD12" s="37">
        <v>-0.46</v>
      </c>
      <c r="AE12" s="37">
        <v>-0.48</v>
      </c>
      <c r="AF12" s="36">
        <v>-1.87</v>
      </c>
      <c r="AG12" s="37">
        <v>-2.38507000315804E-2</v>
      </c>
      <c r="AH12" s="37">
        <v>7.3366121537626006E-2</v>
      </c>
      <c r="AI12" s="37">
        <v>0.21189793969163601</v>
      </c>
      <c r="AJ12" s="37">
        <v>-8.1012620056390705E-2</v>
      </c>
      <c r="AK12" s="36">
        <v>0.179292548214771</v>
      </c>
      <c r="AL12" s="37">
        <v>-0.11241200222152201</v>
      </c>
      <c r="AM12" s="37">
        <v>2.61260445892539E-2</v>
      </c>
      <c r="AN12" s="37">
        <v>0.17080343130532799</v>
      </c>
      <c r="AO12" s="37">
        <v>-9.5016450111436196E-2</v>
      </c>
      <c r="AP12" s="36">
        <v>-1.2309879283032701E-2</v>
      </c>
      <c r="AQ12" s="37">
        <v>0.118368781322577</v>
      </c>
      <c r="AR12" s="37">
        <v>0.42136644435565701</v>
      </c>
      <c r="AS12" s="37">
        <v>0.62775319993072698</v>
      </c>
    </row>
    <row r="13" spans="1:45" ht="16.75" customHeight="1" x14ac:dyDescent="0.15">
      <c r="A13" s="61" t="s">
        <v>133</v>
      </c>
      <c r="B13" s="36">
        <v>-1.1599999999999999</v>
      </c>
      <c r="C13" s="37">
        <v>-0.33</v>
      </c>
      <c r="D13" s="37">
        <v>-0.32</v>
      </c>
      <c r="E13" s="37">
        <v>0.04</v>
      </c>
      <c r="F13" s="37">
        <v>-0.24</v>
      </c>
      <c r="G13" s="36">
        <v>-0.85</v>
      </c>
      <c r="H13" s="37">
        <v>-0.36</v>
      </c>
      <c r="I13" s="37">
        <v>-0.53</v>
      </c>
      <c r="J13" s="37">
        <v>-0.2</v>
      </c>
      <c r="K13" s="37">
        <v>-0.73</v>
      </c>
      <c r="L13" s="36">
        <v>-1.79</v>
      </c>
      <c r="M13" s="37">
        <v>-0.61</v>
      </c>
      <c r="N13" s="37">
        <v>-0.59</v>
      </c>
      <c r="O13" s="37">
        <v>-0.56000000000000005</v>
      </c>
      <c r="P13" s="37">
        <v>-0.06</v>
      </c>
      <c r="Q13" s="36">
        <v>-1.85</v>
      </c>
      <c r="R13" s="37">
        <v>-0.33</v>
      </c>
      <c r="S13" s="37">
        <v>-0.36</v>
      </c>
      <c r="T13" s="37">
        <v>-0.18</v>
      </c>
      <c r="U13" s="37">
        <v>-0.49</v>
      </c>
      <c r="V13" s="36">
        <v>-1.36</v>
      </c>
      <c r="W13" s="37">
        <v>0.25</v>
      </c>
      <c r="X13" s="37">
        <v>-0.09</v>
      </c>
      <c r="Y13" s="37">
        <v>-0.23</v>
      </c>
      <c r="Z13" s="37">
        <v>-0.43</v>
      </c>
      <c r="AA13" s="36">
        <v>-0.5</v>
      </c>
      <c r="AB13" s="37">
        <v>-0.4</v>
      </c>
      <c r="AC13" s="37">
        <v>-0.45</v>
      </c>
      <c r="AD13" s="37">
        <v>-0.46</v>
      </c>
      <c r="AE13" s="37">
        <v>-0.48</v>
      </c>
      <c r="AF13" s="36">
        <v>-1.87</v>
      </c>
      <c r="AG13" s="37">
        <v>-2.38507000315804E-2</v>
      </c>
      <c r="AH13" s="37">
        <v>7.1653798550126699E-2</v>
      </c>
      <c r="AI13" s="37">
        <v>0.205716556525323</v>
      </c>
      <c r="AJ13" s="37">
        <v>-8.1012620056390705E-2</v>
      </c>
      <c r="AK13" s="36">
        <v>0.174931535086428</v>
      </c>
      <c r="AL13" s="37">
        <v>-0.11241200222152201</v>
      </c>
      <c r="AM13" s="37">
        <v>2.57320714911825E-2</v>
      </c>
      <c r="AN13" s="37">
        <v>0.16795768844672901</v>
      </c>
      <c r="AO13" s="37">
        <v>-9.5016450111436196E-2</v>
      </c>
      <c r="AP13" s="36">
        <v>-1.2309879283032701E-2</v>
      </c>
      <c r="AQ13" s="37">
        <v>0.116092970283676</v>
      </c>
      <c r="AR13" s="37">
        <v>0.41683768869430399</v>
      </c>
      <c r="AS13" s="37">
        <v>0.62025355837287099</v>
      </c>
    </row>
    <row r="14" spans="1:45" ht="15" customHeight="1" x14ac:dyDescent="0.15">
      <c r="B14" s="46"/>
      <c r="G14" s="46"/>
      <c r="L14" s="46"/>
      <c r="Q14" s="46"/>
      <c r="V14" s="46"/>
      <c r="AA14" s="46"/>
      <c r="AF14" s="46"/>
      <c r="AK14" s="46"/>
      <c r="AP14" s="46"/>
    </row>
    <row r="15" spans="1:45" ht="16.75" customHeight="1" x14ac:dyDescent="0.15">
      <c r="A15" s="61" t="s">
        <v>88</v>
      </c>
      <c r="B15" s="46"/>
      <c r="G15" s="46"/>
      <c r="L15" s="46"/>
      <c r="Q15" s="46"/>
      <c r="V15" s="46"/>
      <c r="AA15" s="46"/>
      <c r="AF15" s="46"/>
      <c r="AK15" s="46"/>
      <c r="AP15" s="46"/>
    </row>
    <row r="16" spans="1:45" ht="27.5" customHeight="1" x14ac:dyDescent="0.15">
      <c r="A16" s="62" t="s">
        <v>134</v>
      </c>
      <c r="B16" s="41">
        <v>18618000</v>
      </c>
      <c r="C16" s="42">
        <v>5959000</v>
      </c>
      <c r="D16" s="42">
        <v>6015000</v>
      </c>
      <c r="E16" s="42">
        <v>5965000</v>
      </c>
      <c r="F16" s="42">
        <v>5956000</v>
      </c>
      <c r="G16" s="41">
        <f t="shared" ref="G16:G21" si="1">SUM(C16:F16)</f>
        <v>23895000</v>
      </c>
      <c r="H16" s="42">
        <v>5970000</v>
      </c>
      <c r="I16" s="42">
        <v>3548000</v>
      </c>
      <c r="J16" s="42">
        <v>3359000</v>
      </c>
      <c r="K16" s="42">
        <v>2981000</v>
      </c>
      <c r="L16" s="41">
        <f t="shared" ref="L16:L21" si="2">SUM(H16:K16)</f>
        <v>15858000</v>
      </c>
      <c r="M16" s="42">
        <v>3123000</v>
      </c>
      <c r="N16" s="42">
        <v>5369000</v>
      </c>
      <c r="O16" s="42">
        <v>5369000</v>
      </c>
      <c r="P16" s="42">
        <v>5181000</v>
      </c>
      <c r="Q16" s="41">
        <f t="shared" ref="Q16:Q21" si="3">SUM(M16:P16)</f>
        <v>19042000</v>
      </c>
      <c r="R16" s="42">
        <v>5306000</v>
      </c>
      <c r="S16" s="42">
        <v>4350000</v>
      </c>
      <c r="T16" s="42">
        <v>4213000</v>
      </c>
      <c r="U16" s="42">
        <v>4177000</v>
      </c>
      <c r="V16" s="41">
        <f t="shared" ref="V16:V21" si="4">SUM(R16:U16)</f>
        <v>18046000</v>
      </c>
      <c r="W16" s="42">
        <v>4645000</v>
      </c>
      <c r="X16" s="42">
        <v>4612000</v>
      </c>
      <c r="Y16" s="42">
        <v>4647000</v>
      </c>
      <c r="Z16" s="42">
        <v>4807000</v>
      </c>
      <c r="AA16" s="41">
        <f t="shared" ref="AA16:AA21" si="5">SUM(W16:Z16)</f>
        <v>18711000</v>
      </c>
      <c r="AB16" s="42">
        <v>4643000</v>
      </c>
      <c r="AC16" s="42">
        <v>4637000</v>
      </c>
      <c r="AD16" s="42">
        <v>4209000</v>
      </c>
      <c r="AE16" s="42">
        <v>3336000</v>
      </c>
      <c r="AF16" s="41">
        <f t="shared" ref="AF16:AF21" si="6">SUM(AB16:AE16)</f>
        <v>16825000</v>
      </c>
      <c r="AG16" s="42">
        <v>3290000</v>
      </c>
      <c r="AH16" s="42">
        <v>1217000</v>
      </c>
      <c r="AI16" s="42">
        <v>1181000</v>
      </c>
      <c r="AJ16" s="42">
        <v>3097000</v>
      </c>
      <c r="AK16" s="41">
        <f t="shared" ref="AK16:AK21" si="7">SUM(AG16:AJ16)</f>
        <v>8785000</v>
      </c>
      <c r="AL16" s="42">
        <v>3846000</v>
      </c>
      <c r="AM16" s="42">
        <v>3748000</v>
      </c>
      <c r="AN16" s="42">
        <v>3686000</v>
      </c>
      <c r="AO16" s="42">
        <v>3135000</v>
      </c>
      <c r="AP16" s="41">
        <f t="shared" ref="AP16:AP21" si="8">SUM(AL16:AO16)</f>
        <v>14415000</v>
      </c>
      <c r="AQ16" s="42">
        <v>2750000</v>
      </c>
      <c r="AR16" s="42">
        <v>2750000</v>
      </c>
      <c r="AS16" s="42">
        <v>2750000</v>
      </c>
    </row>
    <row r="17" spans="1:45" ht="27.5" customHeight="1" x14ac:dyDescent="0.15">
      <c r="A17" s="62" t="s">
        <v>135</v>
      </c>
      <c r="B17" s="30">
        <v>39795000</v>
      </c>
      <c r="C17" s="31">
        <v>12400000</v>
      </c>
      <c r="D17" s="31">
        <v>13154000</v>
      </c>
      <c r="E17" s="31">
        <v>13290000</v>
      </c>
      <c r="F17" s="31">
        <v>14023000</v>
      </c>
      <c r="G17" s="30">
        <f t="shared" si="1"/>
        <v>52867000</v>
      </c>
      <c r="H17" s="31">
        <v>17798000</v>
      </c>
      <c r="I17" s="31">
        <v>17667000</v>
      </c>
      <c r="J17" s="31">
        <v>26082000</v>
      </c>
      <c r="K17" s="31">
        <v>41175000</v>
      </c>
      <c r="L17" s="41">
        <f t="shared" si="2"/>
        <v>102722000</v>
      </c>
      <c r="M17" s="31">
        <v>18630000</v>
      </c>
      <c r="N17" s="31">
        <v>23354000</v>
      </c>
      <c r="O17" s="31">
        <v>30295000</v>
      </c>
      <c r="P17" s="31">
        <v>17168000</v>
      </c>
      <c r="Q17" s="30">
        <f t="shared" si="3"/>
        <v>89447000</v>
      </c>
      <c r="R17" s="31">
        <v>16485000</v>
      </c>
      <c r="S17" s="31">
        <v>24204000</v>
      </c>
      <c r="T17" s="31">
        <v>23894000</v>
      </c>
      <c r="U17" s="31">
        <v>47124000</v>
      </c>
      <c r="V17" s="30">
        <f t="shared" si="4"/>
        <v>111707000</v>
      </c>
      <c r="W17" s="31">
        <v>18496000</v>
      </c>
      <c r="X17" s="31">
        <v>19221000</v>
      </c>
      <c r="Y17" s="31">
        <v>23758000</v>
      </c>
      <c r="Z17" s="31">
        <v>25782000</v>
      </c>
      <c r="AA17" s="30">
        <f t="shared" si="5"/>
        <v>87257000</v>
      </c>
      <c r="AB17" s="31">
        <v>24225000</v>
      </c>
      <c r="AC17" s="31">
        <v>27293000</v>
      </c>
      <c r="AD17" s="31">
        <v>29624000</v>
      </c>
      <c r="AE17" s="31">
        <v>44658000</v>
      </c>
      <c r="AF17" s="30">
        <f t="shared" si="6"/>
        <v>125800000</v>
      </c>
      <c r="AG17" s="31">
        <v>13292000</v>
      </c>
      <c r="AH17" s="31">
        <v>15735000</v>
      </c>
      <c r="AI17" s="31">
        <v>17497000</v>
      </c>
      <c r="AJ17" s="31">
        <v>24780000</v>
      </c>
      <c r="AK17" s="30">
        <f t="shared" si="7"/>
        <v>71304000</v>
      </c>
      <c r="AL17" s="31">
        <v>27985000</v>
      </c>
      <c r="AM17" s="31">
        <v>29068000</v>
      </c>
      <c r="AN17" s="31">
        <v>26760000</v>
      </c>
      <c r="AO17" s="31">
        <v>24166000</v>
      </c>
      <c r="AP17" s="30">
        <f t="shared" si="8"/>
        <v>107979000</v>
      </c>
      <c r="AQ17" s="31">
        <v>25410000</v>
      </c>
      <c r="AR17" s="31">
        <v>20517000</v>
      </c>
      <c r="AS17" s="31">
        <v>18131000</v>
      </c>
    </row>
    <row r="18" spans="1:45" ht="27.5" customHeight="1" x14ac:dyDescent="0.15">
      <c r="A18" s="62" t="s">
        <v>136</v>
      </c>
      <c r="B18" s="30">
        <v>4672000</v>
      </c>
      <c r="C18" s="31">
        <v>-3000</v>
      </c>
      <c r="D18" s="31">
        <v>2833000</v>
      </c>
      <c r="E18" s="31">
        <v>-788000</v>
      </c>
      <c r="F18" s="31">
        <v>681000</v>
      </c>
      <c r="G18" s="30">
        <f t="shared" si="1"/>
        <v>2723000</v>
      </c>
      <c r="H18" s="31">
        <v>1000</v>
      </c>
      <c r="I18" s="31">
        <v>489000</v>
      </c>
      <c r="J18" s="31">
        <v>5043000</v>
      </c>
      <c r="K18" s="31">
        <v>14400000</v>
      </c>
      <c r="L18" s="41">
        <f t="shared" si="2"/>
        <v>19933000</v>
      </c>
      <c r="M18" s="31">
        <v>2276000</v>
      </c>
      <c r="N18" s="31">
        <v>45000</v>
      </c>
      <c r="O18" s="31">
        <v>233000</v>
      </c>
      <c r="P18" s="31">
        <v>2447000</v>
      </c>
      <c r="Q18" s="30">
        <f t="shared" si="3"/>
        <v>5001000</v>
      </c>
      <c r="R18" s="31">
        <v>1995000</v>
      </c>
      <c r="S18" s="31">
        <v>-619000</v>
      </c>
      <c r="T18" s="31">
        <v>-6000</v>
      </c>
      <c r="U18" s="31">
        <v>1345000</v>
      </c>
      <c r="V18" s="30">
        <f t="shared" si="4"/>
        <v>2715000</v>
      </c>
      <c r="W18" s="31">
        <v>1278000</v>
      </c>
      <c r="X18" s="31">
        <v>18000</v>
      </c>
      <c r="Y18" s="31">
        <v>0</v>
      </c>
      <c r="Z18" s="31">
        <v>183000</v>
      </c>
      <c r="AA18" s="30">
        <f t="shared" si="5"/>
        <v>1479000</v>
      </c>
      <c r="AB18" s="31">
        <v>739000</v>
      </c>
      <c r="AC18" s="31">
        <v>13111000</v>
      </c>
      <c r="AD18" s="31">
        <v>11743000</v>
      </c>
      <c r="AE18" s="31">
        <v>9723000</v>
      </c>
      <c r="AF18" s="30">
        <f t="shared" si="6"/>
        <v>35316000</v>
      </c>
      <c r="AG18" s="31">
        <v>116000</v>
      </c>
      <c r="AH18" s="31">
        <v>6574000</v>
      </c>
      <c r="AI18" s="31">
        <v>2502000</v>
      </c>
      <c r="AJ18" s="31">
        <v>2516000</v>
      </c>
      <c r="AK18" s="30">
        <f t="shared" si="7"/>
        <v>11708000</v>
      </c>
      <c r="AL18" s="31">
        <v>206000</v>
      </c>
      <c r="AM18" s="31">
        <v>397000</v>
      </c>
      <c r="AN18" s="31">
        <v>149000</v>
      </c>
      <c r="AO18" s="31">
        <v>7241000</v>
      </c>
      <c r="AP18" s="30">
        <f t="shared" si="8"/>
        <v>7993000</v>
      </c>
      <c r="AQ18" s="31">
        <v>423000</v>
      </c>
      <c r="AR18" s="31">
        <v>0</v>
      </c>
      <c r="AS18" s="31">
        <v>1252000</v>
      </c>
    </row>
    <row r="19" spans="1:45" ht="27.5" customHeight="1" x14ac:dyDescent="0.15">
      <c r="A19" s="62" t="s">
        <v>137</v>
      </c>
      <c r="B19" s="30">
        <v>8639000</v>
      </c>
      <c r="C19" s="31">
        <v>7119000</v>
      </c>
      <c r="D19" s="31">
        <v>5453000</v>
      </c>
      <c r="E19" s="31">
        <v>5214000</v>
      </c>
      <c r="F19" s="31">
        <v>0</v>
      </c>
      <c r="G19" s="30">
        <f t="shared" si="1"/>
        <v>17786000</v>
      </c>
      <c r="H19" s="31">
        <v>0</v>
      </c>
      <c r="I19" s="31">
        <v>2122000</v>
      </c>
      <c r="J19" s="31">
        <v>700000</v>
      </c>
      <c r="K19" s="31">
        <v>-705000</v>
      </c>
      <c r="L19" s="41">
        <f t="shared" si="2"/>
        <v>2117000</v>
      </c>
      <c r="M19" s="31">
        <v>0</v>
      </c>
      <c r="N19" s="31">
        <v>0</v>
      </c>
      <c r="O19" s="31">
        <v>0</v>
      </c>
      <c r="P19" s="31">
        <v>0</v>
      </c>
      <c r="Q19" s="30">
        <f t="shared" si="3"/>
        <v>0</v>
      </c>
      <c r="R19" s="31">
        <v>3605000</v>
      </c>
      <c r="S19" s="31">
        <v>258000</v>
      </c>
      <c r="T19" s="31">
        <v>0</v>
      </c>
      <c r="U19" s="31">
        <v>0</v>
      </c>
      <c r="V19" s="30">
        <f t="shared" si="4"/>
        <v>3863000</v>
      </c>
      <c r="W19" s="31">
        <v>0</v>
      </c>
      <c r="X19" s="31">
        <v>0</v>
      </c>
      <c r="Y19" s="31">
        <v>0</v>
      </c>
      <c r="Z19" s="31">
        <v>0</v>
      </c>
      <c r="AA19" s="30">
        <f t="shared" si="5"/>
        <v>0</v>
      </c>
      <c r="AB19" s="31">
        <v>0</v>
      </c>
      <c r="AC19" s="31">
        <v>1250000</v>
      </c>
      <c r="AD19" s="31">
        <v>4112000</v>
      </c>
      <c r="AE19" s="31">
        <v>3663000</v>
      </c>
      <c r="AF19" s="30">
        <f t="shared" si="6"/>
        <v>9025000</v>
      </c>
      <c r="AG19" s="31">
        <v>1875000</v>
      </c>
      <c r="AH19" s="31">
        <v>0</v>
      </c>
      <c r="AI19" s="31">
        <v>0</v>
      </c>
      <c r="AJ19" s="31">
        <v>0</v>
      </c>
      <c r="AK19" s="30">
        <f t="shared" si="7"/>
        <v>1875000</v>
      </c>
      <c r="AL19" s="31">
        <v>0</v>
      </c>
      <c r="AM19" s="31">
        <v>0</v>
      </c>
      <c r="AN19" s="31">
        <v>0</v>
      </c>
      <c r="AO19" s="31">
        <v>0</v>
      </c>
      <c r="AP19" s="30">
        <f t="shared" si="8"/>
        <v>0</v>
      </c>
      <c r="AQ19" s="31">
        <v>0</v>
      </c>
      <c r="AR19" s="31">
        <v>0</v>
      </c>
      <c r="AS19" s="31">
        <v>0</v>
      </c>
    </row>
    <row r="20" spans="1:45" ht="27.5" customHeight="1" x14ac:dyDescent="0.15">
      <c r="A20" s="62" t="s">
        <v>138</v>
      </c>
      <c r="B20" s="30">
        <v>0</v>
      </c>
      <c r="C20" s="31">
        <v>0</v>
      </c>
      <c r="D20" s="31">
        <v>0</v>
      </c>
      <c r="E20" s="31">
        <v>0</v>
      </c>
      <c r="F20" s="31">
        <v>0</v>
      </c>
      <c r="G20" s="30">
        <f t="shared" si="1"/>
        <v>0</v>
      </c>
      <c r="H20" s="31">
        <v>0</v>
      </c>
      <c r="I20" s="31">
        <v>0</v>
      </c>
      <c r="J20" s="31">
        <v>1959000</v>
      </c>
      <c r="K20" s="31">
        <v>1853000</v>
      </c>
      <c r="L20" s="41">
        <f t="shared" si="2"/>
        <v>3812000</v>
      </c>
      <c r="M20" s="31">
        <v>1906000</v>
      </c>
      <c r="N20" s="31">
        <v>1663000</v>
      </c>
      <c r="O20" s="31">
        <v>0</v>
      </c>
      <c r="P20" s="31">
        <v>0</v>
      </c>
      <c r="Q20" s="30">
        <f t="shared" si="3"/>
        <v>3569000</v>
      </c>
      <c r="R20" s="31">
        <v>0</v>
      </c>
      <c r="S20" s="31">
        <v>0</v>
      </c>
      <c r="T20" s="31">
        <v>0</v>
      </c>
      <c r="U20" s="31">
        <v>0</v>
      </c>
      <c r="V20" s="30">
        <f t="shared" si="4"/>
        <v>0</v>
      </c>
      <c r="W20" s="31">
        <v>0</v>
      </c>
      <c r="X20" s="31">
        <v>0</v>
      </c>
      <c r="Y20" s="31">
        <v>0</v>
      </c>
      <c r="Z20" s="31">
        <v>0</v>
      </c>
      <c r="AA20" s="30">
        <f t="shared" si="5"/>
        <v>0</v>
      </c>
      <c r="AB20" s="31">
        <v>0</v>
      </c>
      <c r="AC20" s="31">
        <v>0</v>
      </c>
      <c r="AD20" s="31">
        <v>0</v>
      </c>
      <c r="AE20" s="31">
        <v>0</v>
      </c>
      <c r="AF20" s="30">
        <f t="shared" si="6"/>
        <v>0</v>
      </c>
      <c r="AG20" s="31">
        <v>0</v>
      </c>
      <c r="AH20" s="31">
        <v>0</v>
      </c>
      <c r="AI20" s="31">
        <v>0</v>
      </c>
      <c r="AJ20" s="31">
        <v>0</v>
      </c>
      <c r="AK20" s="30">
        <f t="shared" si="7"/>
        <v>0</v>
      </c>
      <c r="AL20" s="31">
        <v>0</v>
      </c>
      <c r="AM20" s="31">
        <v>0</v>
      </c>
      <c r="AN20" s="31">
        <v>0</v>
      </c>
      <c r="AO20" s="31">
        <v>0</v>
      </c>
      <c r="AP20" s="30">
        <f t="shared" si="8"/>
        <v>0</v>
      </c>
      <c r="AQ20" s="31">
        <v>0</v>
      </c>
      <c r="AR20" s="31">
        <v>0</v>
      </c>
      <c r="AS20" s="31">
        <v>0</v>
      </c>
    </row>
    <row r="21" spans="1:45" ht="27.5" customHeight="1" x14ac:dyDescent="0.15">
      <c r="A21" s="63" t="s">
        <v>139</v>
      </c>
      <c r="B21" s="19">
        <v>0</v>
      </c>
      <c r="C21" s="18">
        <v>0</v>
      </c>
      <c r="D21" s="18">
        <v>0</v>
      </c>
      <c r="E21" s="18">
        <v>0</v>
      </c>
      <c r="F21" s="18">
        <v>0</v>
      </c>
      <c r="G21" s="19">
        <f t="shared" si="1"/>
        <v>0</v>
      </c>
      <c r="H21" s="18">
        <v>0</v>
      </c>
      <c r="I21" s="18">
        <v>0</v>
      </c>
      <c r="J21" s="18">
        <v>0</v>
      </c>
      <c r="K21" s="18">
        <v>0</v>
      </c>
      <c r="L21" s="84">
        <f t="shared" si="2"/>
        <v>0</v>
      </c>
      <c r="M21" s="18">
        <v>0</v>
      </c>
      <c r="N21" s="18">
        <v>0</v>
      </c>
      <c r="O21" s="18">
        <v>0</v>
      </c>
      <c r="P21" s="18">
        <v>0</v>
      </c>
      <c r="Q21" s="19">
        <f t="shared" si="3"/>
        <v>0</v>
      </c>
      <c r="R21" s="18">
        <v>0</v>
      </c>
      <c r="S21" s="18">
        <v>0</v>
      </c>
      <c r="T21" s="18">
        <v>0</v>
      </c>
      <c r="U21" s="18">
        <v>0</v>
      </c>
      <c r="V21" s="19">
        <f t="shared" si="4"/>
        <v>0</v>
      </c>
      <c r="W21" s="18">
        <v>-30052000</v>
      </c>
      <c r="X21" s="18">
        <v>0</v>
      </c>
      <c r="Y21" s="18">
        <v>-183000</v>
      </c>
      <c r="Z21" s="18">
        <v>0</v>
      </c>
      <c r="AA21" s="19">
        <f t="shared" si="5"/>
        <v>-30235000</v>
      </c>
      <c r="AB21" s="18">
        <v>0</v>
      </c>
      <c r="AC21" s="18">
        <v>0</v>
      </c>
      <c r="AD21" s="18">
        <v>0</v>
      </c>
      <c r="AE21" s="18">
        <v>0</v>
      </c>
      <c r="AF21" s="19">
        <f t="shared" si="6"/>
        <v>0</v>
      </c>
      <c r="AG21" s="18">
        <v>0</v>
      </c>
      <c r="AH21" s="18">
        <v>0</v>
      </c>
      <c r="AI21" s="18">
        <v>0</v>
      </c>
      <c r="AJ21" s="18">
        <v>0</v>
      </c>
      <c r="AK21" s="19">
        <f t="shared" si="7"/>
        <v>0</v>
      </c>
      <c r="AL21" s="18">
        <v>0</v>
      </c>
      <c r="AM21" s="18">
        <v>0</v>
      </c>
      <c r="AN21" s="18">
        <v>0</v>
      </c>
      <c r="AO21" s="18">
        <v>0</v>
      </c>
      <c r="AP21" s="19">
        <f t="shared" si="8"/>
        <v>0</v>
      </c>
      <c r="AQ21" s="18">
        <v>0</v>
      </c>
      <c r="AR21" s="18">
        <v>0</v>
      </c>
      <c r="AS21" s="18">
        <v>0</v>
      </c>
    </row>
    <row r="22" spans="1:45" ht="27.5" customHeight="1" x14ac:dyDescent="0.15">
      <c r="A22" s="85" t="s">
        <v>140</v>
      </c>
      <c r="B22" s="86">
        <f t="shared" ref="B22:AS22" si="9">SUM(B16:B21)</f>
        <v>71724000</v>
      </c>
      <c r="C22" s="87">
        <f t="shared" si="9"/>
        <v>25475000</v>
      </c>
      <c r="D22" s="87">
        <f t="shared" si="9"/>
        <v>27455000</v>
      </c>
      <c r="E22" s="87">
        <f t="shared" si="9"/>
        <v>23681000</v>
      </c>
      <c r="F22" s="87">
        <f t="shared" si="9"/>
        <v>20660000</v>
      </c>
      <c r="G22" s="86">
        <f t="shared" si="9"/>
        <v>97271000</v>
      </c>
      <c r="H22" s="87">
        <f t="shared" si="9"/>
        <v>23769000</v>
      </c>
      <c r="I22" s="87">
        <f t="shared" si="9"/>
        <v>23826000</v>
      </c>
      <c r="J22" s="87">
        <f t="shared" si="9"/>
        <v>37143000</v>
      </c>
      <c r="K22" s="87">
        <f t="shared" si="9"/>
        <v>59704000</v>
      </c>
      <c r="L22" s="86">
        <f t="shared" si="9"/>
        <v>144442000</v>
      </c>
      <c r="M22" s="87">
        <f t="shared" si="9"/>
        <v>25935000</v>
      </c>
      <c r="N22" s="87">
        <f t="shared" si="9"/>
        <v>30431000</v>
      </c>
      <c r="O22" s="87">
        <f t="shared" si="9"/>
        <v>35897000</v>
      </c>
      <c r="P22" s="87">
        <f t="shared" si="9"/>
        <v>24796000</v>
      </c>
      <c r="Q22" s="86">
        <f t="shared" si="9"/>
        <v>117059000</v>
      </c>
      <c r="R22" s="87">
        <f t="shared" si="9"/>
        <v>27391000</v>
      </c>
      <c r="S22" s="87">
        <f t="shared" si="9"/>
        <v>28193000</v>
      </c>
      <c r="T22" s="87">
        <f t="shared" si="9"/>
        <v>28101000</v>
      </c>
      <c r="U22" s="87">
        <f t="shared" si="9"/>
        <v>52646000</v>
      </c>
      <c r="V22" s="86">
        <f t="shared" si="9"/>
        <v>136331000</v>
      </c>
      <c r="W22" s="87">
        <f t="shared" si="9"/>
        <v>-5633000</v>
      </c>
      <c r="X22" s="87">
        <f t="shared" si="9"/>
        <v>23851000</v>
      </c>
      <c r="Y22" s="87">
        <f t="shared" si="9"/>
        <v>28222000</v>
      </c>
      <c r="Z22" s="87">
        <f t="shared" si="9"/>
        <v>30772000</v>
      </c>
      <c r="AA22" s="86">
        <f t="shared" si="9"/>
        <v>77212000</v>
      </c>
      <c r="AB22" s="87">
        <f t="shared" si="9"/>
        <v>29607000</v>
      </c>
      <c r="AC22" s="87">
        <f t="shared" si="9"/>
        <v>46291000</v>
      </c>
      <c r="AD22" s="87">
        <f t="shared" si="9"/>
        <v>49688000</v>
      </c>
      <c r="AE22" s="87">
        <f t="shared" si="9"/>
        <v>61380000</v>
      </c>
      <c r="AF22" s="86">
        <f t="shared" si="9"/>
        <v>186966000</v>
      </c>
      <c r="AG22" s="87">
        <f t="shared" si="9"/>
        <v>18573000</v>
      </c>
      <c r="AH22" s="87">
        <f t="shared" si="9"/>
        <v>23526000</v>
      </c>
      <c r="AI22" s="87">
        <f t="shared" si="9"/>
        <v>21180000</v>
      </c>
      <c r="AJ22" s="87">
        <f t="shared" si="9"/>
        <v>30393000</v>
      </c>
      <c r="AK22" s="86">
        <f t="shared" si="9"/>
        <v>93672000</v>
      </c>
      <c r="AL22" s="87">
        <f t="shared" si="9"/>
        <v>32037000</v>
      </c>
      <c r="AM22" s="87">
        <f t="shared" si="9"/>
        <v>33213000</v>
      </c>
      <c r="AN22" s="87">
        <f t="shared" si="9"/>
        <v>30595000</v>
      </c>
      <c r="AO22" s="87">
        <f t="shared" si="9"/>
        <v>34542000</v>
      </c>
      <c r="AP22" s="86">
        <f t="shared" si="9"/>
        <v>130387000</v>
      </c>
      <c r="AQ22" s="87">
        <f t="shared" si="9"/>
        <v>28583000</v>
      </c>
      <c r="AR22" s="87">
        <f t="shared" si="9"/>
        <v>23267000</v>
      </c>
      <c r="AS22" s="87">
        <f t="shared" si="9"/>
        <v>22133000</v>
      </c>
    </row>
    <row r="23" spans="1:45" ht="15" customHeight="1" x14ac:dyDescent="0.15">
      <c r="B23" s="46"/>
      <c r="G23" s="46"/>
      <c r="L23" s="46"/>
      <c r="Q23" s="46"/>
      <c r="V23" s="46"/>
      <c r="AA23" s="46"/>
      <c r="AF23" s="46"/>
      <c r="AK23" s="46"/>
      <c r="AP23" s="46"/>
    </row>
    <row r="24" spans="1:45" ht="27.5" customHeight="1" x14ac:dyDescent="0.15">
      <c r="A24" s="61" t="s">
        <v>141</v>
      </c>
      <c r="B24" s="30">
        <v>-59036000</v>
      </c>
      <c r="C24" s="31">
        <v>-14924000</v>
      </c>
      <c r="D24" s="31">
        <v>-10415000</v>
      </c>
      <c r="E24" s="31">
        <v>-3576000</v>
      </c>
      <c r="F24" s="31">
        <v>-6836000</v>
      </c>
      <c r="G24" s="30">
        <f>SUM(C24:F24)</f>
        <v>-35751000</v>
      </c>
      <c r="H24" s="31">
        <v>-5477000</v>
      </c>
      <c r="I24" s="31">
        <v>-14654000</v>
      </c>
      <c r="J24" s="31">
        <v>-664000</v>
      </c>
      <c r="K24" s="31">
        <v>-14119000</v>
      </c>
      <c r="L24" s="30">
        <f>SUM(H24:K24)</f>
        <v>-34914000</v>
      </c>
      <c r="M24" s="31">
        <v>-16558000</v>
      </c>
      <c r="N24" s="31">
        <v>-15062000</v>
      </c>
      <c r="O24" s="31">
        <v>-2430000</v>
      </c>
      <c r="P24" s="31">
        <v>-14428000</v>
      </c>
      <c r="Q24" s="30">
        <f>SUM(M24:P24)</f>
        <v>-48478000</v>
      </c>
      <c r="R24" s="31">
        <v>1847000</v>
      </c>
      <c r="S24" s="31">
        <v>1116000</v>
      </c>
      <c r="T24" s="31">
        <v>12234000</v>
      </c>
      <c r="U24" s="31">
        <v>334000</v>
      </c>
      <c r="V24" s="30">
        <f>SUM(R24:U24)</f>
        <v>15531000</v>
      </c>
      <c r="W24" s="31">
        <v>7367000</v>
      </c>
      <c r="X24" s="31">
        <v>17819000</v>
      </c>
      <c r="Y24" s="31">
        <v>14195000</v>
      </c>
      <c r="Z24" s="31">
        <v>2756000</v>
      </c>
      <c r="AA24" s="30">
        <f>SUM(W24:Z24)</f>
        <v>42137000</v>
      </c>
      <c r="AB24" s="31">
        <v>4704000</v>
      </c>
      <c r="AC24" s="31">
        <v>19417000</v>
      </c>
      <c r="AD24" s="31">
        <v>25003000</v>
      </c>
      <c r="AE24" s="31">
        <v>18988000</v>
      </c>
      <c r="AF24" s="30">
        <f>SUM(AB24:AE24)</f>
        <v>68112000</v>
      </c>
      <c r="AG24" s="31">
        <f>+AG7+AG22</f>
        <v>25692000</v>
      </c>
      <c r="AH24" s="31">
        <f>+AH7+AH22</f>
        <v>38165000</v>
      </c>
      <c r="AI24" s="31">
        <f>+AI7+AI22</f>
        <v>42988000</v>
      </c>
      <c r="AJ24" s="31">
        <f>+AJ7+AJ22</f>
        <v>21188000</v>
      </c>
      <c r="AK24" s="30">
        <f>SUM(AG24:AJ24)</f>
        <v>128033000</v>
      </c>
      <c r="AL24" s="31">
        <f>+AL7+AL22</f>
        <v>31233000</v>
      </c>
      <c r="AM24" s="31">
        <f>+AM7+AM22</f>
        <v>44897000</v>
      </c>
      <c r="AN24" s="31">
        <f>+AN7+AN22</f>
        <v>49301000</v>
      </c>
      <c r="AO24" s="31">
        <f>+AO7+AO22</f>
        <v>27796000</v>
      </c>
      <c r="AP24" s="30">
        <f>SUM(AL24:AO24)</f>
        <v>153227000</v>
      </c>
      <c r="AQ24" s="31">
        <f>+AQ7+AQ22</f>
        <v>39513000</v>
      </c>
      <c r="AR24" s="31">
        <f>+AR7+AR22</f>
        <v>48239000</v>
      </c>
      <c r="AS24" s="31">
        <f>+AS7+AS22</f>
        <v>65035000</v>
      </c>
    </row>
    <row r="25" spans="1:45" ht="16.75" customHeight="1" x14ac:dyDescent="0.15">
      <c r="A25" s="70" t="s">
        <v>71</v>
      </c>
      <c r="B25" s="19">
        <v>-22797000</v>
      </c>
      <c r="C25" s="18">
        <v>-4556000</v>
      </c>
      <c r="D25" s="18">
        <v>-3164000</v>
      </c>
      <c r="E25" s="18">
        <v>-2514000</v>
      </c>
      <c r="F25" s="18">
        <v>-2352000</v>
      </c>
      <c r="G25" s="19">
        <f>SUM(C25:F25)</f>
        <v>-12586000</v>
      </c>
      <c r="H25" s="18">
        <v>-1078000</v>
      </c>
      <c r="I25" s="18">
        <v>-3790000</v>
      </c>
      <c r="J25" s="18">
        <v>-2941000</v>
      </c>
      <c r="K25" s="18">
        <v>-5155000</v>
      </c>
      <c r="L25" s="19">
        <f>SUM(H25:K25)</f>
        <v>-12964000</v>
      </c>
      <c r="M25" s="18">
        <v>-216000</v>
      </c>
      <c r="N25" s="18">
        <v>190000</v>
      </c>
      <c r="O25" s="18">
        <v>-227000</v>
      </c>
      <c r="P25" s="18">
        <v>-11199000</v>
      </c>
      <c r="Q25" s="19">
        <f>SUM(M25:P25)</f>
        <v>-11452000</v>
      </c>
      <c r="R25" s="18">
        <v>934000</v>
      </c>
      <c r="S25" s="18">
        <v>-1291000</v>
      </c>
      <c r="T25" s="18">
        <v>2347000</v>
      </c>
      <c r="U25" s="18">
        <v>-2628000</v>
      </c>
      <c r="V25" s="19">
        <f>SUM(R25:U25)</f>
        <v>-638000</v>
      </c>
      <c r="W25" s="18">
        <v>865000</v>
      </c>
      <c r="X25" s="18">
        <v>-12000</v>
      </c>
      <c r="Y25" s="18">
        <v>4271000</v>
      </c>
      <c r="Z25" s="18">
        <v>3391000</v>
      </c>
      <c r="AA25" s="19">
        <f>SUM(W25:Z25)</f>
        <v>8515000</v>
      </c>
      <c r="AB25" s="18">
        <v>1237000</v>
      </c>
      <c r="AC25" s="18">
        <v>4557000</v>
      </c>
      <c r="AD25" s="18">
        <v>6468000</v>
      </c>
      <c r="AE25" s="18">
        <v>-2141000</v>
      </c>
      <c r="AF25" s="19">
        <f>SUM(AB25:AE25)</f>
        <v>10121000</v>
      </c>
      <c r="AG25" s="18">
        <v>6167000</v>
      </c>
      <c r="AH25" s="18">
        <v>9036000</v>
      </c>
      <c r="AI25" s="18">
        <v>10732000</v>
      </c>
      <c r="AJ25" s="18">
        <v>3947000</v>
      </c>
      <c r="AK25" s="19">
        <f>SUM(AG25:AJ25)</f>
        <v>29882000</v>
      </c>
      <c r="AL25" s="18">
        <v>7371000</v>
      </c>
      <c r="AM25" s="18">
        <v>10745000</v>
      </c>
      <c r="AN25" s="18">
        <v>12421000</v>
      </c>
      <c r="AO25" s="18">
        <v>7759000</v>
      </c>
      <c r="AP25" s="19">
        <f>SUM(AL25:AO25)</f>
        <v>38296000</v>
      </c>
      <c r="AQ25" s="18">
        <v>9878000</v>
      </c>
      <c r="AR25" s="18">
        <v>12060000</v>
      </c>
      <c r="AS25" s="18">
        <v>16259000</v>
      </c>
    </row>
    <row r="26" spans="1:45" ht="27.5" customHeight="1" x14ac:dyDescent="0.15">
      <c r="A26" s="64" t="s">
        <v>142</v>
      </c>
      <c r="B26" s="65">
        <f t="shared" ref="B26:AS26" si="10">+B24-B25</f>
        <v>-36239000</v>
      </c>
      <c r="C26" s="66">
        <f t="shared" si="10"/>
        <v>-10368000</v>
      </c>
      <c r="D26" s="66">
        <f t="shared" si="10"/>
        <v>-7251000</v>
      </c>
      <c r="E26" s="66">
        <f t="shared" si="10"/>
        <v>-1062000</v>
      </c>
      <c r="F26" s="66">
        <f t="shared" si="10"/>
        <v>-4484000</v>
      </c>
      <c r="G26" s="65">
        <f t="shared" si="10"/>
        <v>-23165000</v>
      </c>
      <c r="H26" s="66">
        <f t="shared" si="10"/>
        <v>-4399000</v>
      </c>
      <c r="I26" s="66">
        <f t="shared" si="10"/>
        <v>-10864000</v>
      </c>
      <c r="J26" s="66">
        <f t="shared" si="10"/>
        <v>2277000</v>
      </c>
      <c r="K26" s="66">
        <f t="shared" si="10"/>
        <v>-8964000</v>
      </c>
      <c r="L26" s="65">
        <f t="shared" si="10"/>
        <v>-21950000</v>
      </c>
      <c r="M26" s="66">
        <f t="shared" si="10"/>
        <v>-16342000</v>
      </c>
      <c r="N26" s="66">
        <f t="shared" si="10"/>
        <v>-15252000</v>
      </c>
      <c r="O26" s="66">
        <f t="shared" si="10"/>
        <v>-2203000</v>
      </c>
      <c r="P26" s="66">
        <f t="shared" si="10"/>
        <v>-3229000</v>
      </c>
      <c r="Q26" s="65">
        <f t="shared" si="10"/>
        <v>-37026000</v>
      </c>
      <c r="R26" s="66">
        <f t="shared" si="10"/>
        <v>913000</v>
      </c>
      <c r="S26" s="66">
        <f t="shared" si="10"/>
        <v>2407000</v>
      </c>
      <c r="T26" s="66">
        <f t="shared" si="10"/>
        <v>9887000</v>
      </c>
      <c r="U26" s="66">
        <f t="shared" si="10"/>
        <v>2962000</v>
      </c>
      <c r="V26" s="65">
        <f t="shared" si="10"/>
        <v>16169000</v>
      </c>
      <c r="W26" s="66">
        <f t="shared" si="10"/>
        <v>6502000</v>
      </c>
      <c r="X26" s="66">
        <f t="shared" si="10"/>
        <v>17831000</v>
      </c>
      <c r="Y26" s="66">
        <f t="shared" si="10"/>
        <v>9924000</v>
      </c>
      <c r="Z26" s="66">
        <f t="shared" si="10"/>
        <v>-635000</v>
      </c>
      <c r="AA26" s="65">
        <f t="shared" si="10"/>
        <v>33622000</v>
      </c>
      <c r="AB26" s="66">
        <f t="shared" si="10"/>
        <v>3467000</v>
      </c>
      <c r="AC26" s="66">
        <f t="shared" si="10"/>
        <v>14860000</v>
      </c>
      <c r="AD26" s="66">
        <f t="shared" si="10"/>
        <v>18535000</v>
      </c>
      <c r="AE26" s="66">
        <f t="shared" si="10"/>
        <v>21129000</v>
      </c>
      <c r="AF26" s="65">
        <f t="shared" si="10"/>
        <v>57991000</v>
      </c>
      <c r="AG26" s="66">
        <f t="shared" si="10"/>
        <v>19525000</v>
      </c>
      <c r="AH26" s="66">
        <f t="shared" si="10"/>
        <v>29129000</v>
      </c>
      <c r="AI26" s="66">
        <f t="shared" si="10"/>
        <v>32256000</v>
      </c>
      <c r="AJ26" s="66">
        <f t="shared" si="10"/>
        <v>17241000</v>
      </c>
      <c r="AK26" s="65">
        <f t="shared" si="10"/>
        <v>98151000</v>
      </c>
      <c r="AL26" s="66">
        <f t="shared" si="10"/>
        <v>23862000</v>
      </c>
      <c r="AM26" s="66">
        <f t="shared" si="10"/>
        <v>34152000</v>
      </c>
      <c r="AN26" s="66">
        <f t="shared" si="10"/>
        <v>36880000</v>
      </c>
      <c r="AO26" s="66">
        <f t="shared" si="10"/>
        <v>20037000</v>
      </c>
      <c r="AP26" s="65">
        <f t="shared" si="10"/>
        <v>114931000</v>
      </c>
      <c r="AQ26" s="66">
        <f t="shared" si="10"/>
        <v>29635000</v>
      </c>
      <c r="AR26" s="66">
        <f t="shared" si="10"/>
        <v>36179000</v>
      </c>
      <c r="AS26" s="66">
        <f t="shared" si="10"/>
        <v>48776000</v>
      </c>
    </row>
    <row r="27" spans="1:45" ht="15" customHeight="1" x14ac:dyDescent="0.15">
      <c r="B27" s="46"/>
      <c r="G27" s="46"/>
      <c r="L27" s="46"/>
      <c r="Q27" s="46"/>
      <c r="V27" s="46"/>
      <c r="AA27" s="46"/>
      <c r="AF27" s="46"/>
      <c r="AK27" s="46"/>
      <c r="AP27" s="46"/>
    </row>
    <row r="28" spans="1:45" ht="27.5" customHeight="1" x14ac:dyDescent="0.15">
      <c r="A28" s="54" t="s">
        <v>143</v>
      </c>
      <c r="B28" s="36">
        <v>-0.47</v>
      </c>
      <c r="C28" s="37">
        <v>-0.13</v>
      </c>
      <c r="D28" s="37">
        <v>-0.09</v>
      </c>
      <c r="E28" s="37">
        <v>-0.01</v>
      </c>
      <c r="F28" s="37">
        <v>-0.06</v>
      </c>
      <c r="G28" s="36">
        <v>-0.28999999999999998</v>
      </c>
      <c r="H28" s="37">
        <v>-0.06</v>
      </c>
      <c r="I28" s="37">
        <v>-0.14000000000000001</v>
      </c>
      <c r="J28" s="37">
        <v>0.03</v>
      </c>
      <c r="K28" s="37">
        <v>-0.13</v>
      </c>
      <c r="L28" s="36">
        <v>-0.28999999999999998</v>
      </c>
      <c r="M28" s="37">
        <v>-0.24</v>
      </c>
      <c r="N28" s="37">
        <v>-0.23</v>
      </c>
      <c r="O28" s="37">
        <v>-0.03</v>
      </c>
      <c r="P28" s="37">
        <v>-0.05</v>
      </c>
      <c r="Q28" s="36">
        <v>-0.55000000000000004</v>
      </c>
      <c r="R28" s="37">
        <v>0.01</v>
      </c>
      <c r="S28" s="37">
        <v>0.03</v>
      </c>
      <c r="T28" s="37">
        <v>0.14000000000000001</v>
      </c>
      <c r="U28" s="37">
        <v>0.04</v>
      </c>
      <c r="V28" s="36">
        <v>0.23</v>
      </c>
      <c r="W28" s="37">
        <v>0.09</v>
      </c>
      <c r="X28" s="37">
        <v>0.26</v>
      </c>
      <c r="Y28" s="37">
        <v>0.14000000000000001</v>
      </c>
      <c r="Z28" s="37">
        <v>-0.01</v>
      </c>
      <c r="AA28" s="36">
        <v>0.48</v>
      </c>
      <c r="AB28" s="37">
        <v>0.05</v>
      </c>
      <c r="AC28" s="37">
        <v>0.22</v>
      </c>
      <c r="AD28" s="37">
        <v>0.28000000000000003</v>
      </c>
      <c r="AE28" s="37">
        <v>0.32</v>
      </c>
      <c r="AF28" s="36">
        <v>0.86</v>
      </c>
      <c r="AG28" s="37">
        <v>0.289740013058705</v>
      </c>
      <c r="AH28" s="37">
        <v>0.42920080155596202</v>
      </c>
      <c r="AI28" s="37">
        <v>0.47475089413184601</v>
      </c>
      <c r="AJ28" s="37">
        <v>0.25180003213039098</v>
      </c>
      <c r="AK28" s="36">
        <v>1.44513972731824</v>
      </c>
      <c r="AL28" s="37">
        <v>0.34853862670347502</v>
      </c>
      <c r="AM28" s="37">
        <v>0.50739128496932095</v>
      </c>
      <c r="AN28" s="37">
        <v>0.55256731042955798</v>
      </c>
      <c r="AO28" s="37">
        <v>0.29693682478993499</v>
      </c>
      <c r="AP28" s="36">
        <v>1.7027193196885899</v>
      </c>
      <c r="AQ28" s="37">
        <v>0.44409644692871397</v>
      </c>
      <c r="AR28" s="37">
        <v>0.549991638923093</v>
      </c>
      <c r="AS28" s="37">
        <v>0.75874620829120298</v>
      </c>
    </row>
    <row r="29" spans="1:45" ht="15" customHeight="1" x14ac:dyDescent="0.15">
      <c r="B29" s="46"/>
      <c r="G29" s="46"/>
      <c r="L29" s="46"/>
      <c r="Q29" s="46"/>
      <c r="V29" s="46"/>
      <c r="AA29" s="46"/>
      <c r="AF29" s="46"/>
      <c r="AK29" s="46"/>
      <c r="AP29" s="46"/>
    </row>
    <row r="30" spans="1:45" ht="16.75" customHeight="1" x14ac:dyDescent="0.15">
      <c r="A30" s="7" t="s">
        <v>144</v>
      </c>
      <c r="B30" s="30">
        <v>77609000</v>
      </c>
      <c r="C30" s="31">
        <v>78672000</v>
      </c>
      <c r="D30" s="31">
        <v>79235000</v>
      </c>
      <c r="E30" s="31">
        <v>79043000</v>
      </c>
      <c r="F30" s="31">
        <v>78614000</v>
      </c>
      <c r="G30" s="30">
        <v>78891000</v>
      </c>
      <c r="H30" s="31">
        <v>76935000</v>
      </c>
      <c r="I30" s="31">
        <v>77448000</v>
      </c>
      <c r="J30" s="31">
        <v>77398000</v>
      </c>
      <c r="K30" s="31">
        <v>68299000</v>
      </c>
      <c r="L30" s="30">
        <v>75020000</v>
      </c>
      <c r="M30" s="31">
        <v>68906000</v>
      </c>
      <c r="N30" s="31">
        <v>67684000</v>
      </c>
      <c r="O30" s="31">
        <v>67473000</v>
      </c>
      <c r="P30" s="31">
        <v>66977000</v>
      </c>
      <c r="Q30" s="30">
        <v>67760000</v>
      </c>
      <c r="R30" s="31">
        <v>65570000</v>
      </c>
      <c r="S30" s="31">
        <v>66010000</v>
      </c>
      <c r="T30" s="31">
        <v>66523000</v>
      </c>
      <c r="U30" s="31">
        <v>67111000</v>
      </c>
      <c r="V30" s="30">
        <v>66304000</v>
      </c>
      <c r="W30" s="31">
        <v>68328000</v>
      </c>
      <c r="X30" s="31">
        <v>68042000</v>
      </c>
      <c r="Y30" s="31">
        <v>68190000</v>
      </c>
      <c r="Z30" s="31">
        <v>68283000</v>
      </c>
      <c r="AA30" s="30">
        <v>68211000</v>
      </c>
      <c r="AB30" s="31">
        <v>68403000</v>
      </c>
      <c r="AC30" s="31">
        <v>67096000</v>
      </c>
      <c r="AD30" s="31">
        <v>64784000</v>
      </c>
      <c r="AE30" s="31">
        <v>65126000</v>
      </c>
      <c r="AF30" s="30">
        <v>66352000</v>
      </c>
      <c r="AG30" s="31">
        <v>66497000</v>
      </c>
      <c r="AH30" s="31">
        <v>66284000</v>
      </c>
      <c r="AI30" s="31">
        <v>65961000</v>
      </c>
      <c r="AJ30" s="31">
        <v>66323000</v>
      </c>
      <c r="AK30" s="30">
        <v>66266000</v>
      </c>
      <c r="AL30" s="31">
        <v>66621000</v>
      </c>
      <c r="AM30" s="31">
        <v>66294000</v>
      </c>
      <c r="AN30" s="31">
        <v>65631000</v>
      </c>
      <c r="AO30" s="31">
        <v>65957000</v>
      </c>
      <c r="AP30" s="30">
        <v>66125750</v>
      </c>
      <c r="AQ30" s="31">
        <v>65448000</v>
      </c>
      <c r="AR30" s="31">
        <v>65074000</v>
      </c>
      <c r="AS30" s="31">
        <v>63517000</v>
      </c>
    </row>
    <row r="31" spans="1:45" ht="16.75" customHeight="1" x14ac:dyDescent="0.15">
      <c r="A31" s="7" t="s">
        <v>145</v>
      </c>
      <c r="B31" s="30">
        <v>77609000</v>
      </c>
      <c r="C31" s="31">
        <v>78672000</v>
      </c>
      <c r="D31" s="31">
        <v>79235000</v>
      </c>
      <c r="E31" s="31">
        <v>79043000</v>
      </c>
      <c r="F31" s="31">
        <v>78614000</v>
      </c>
      <c r="G31" s="30">
        <v>78891000</v>
      </c>
      <c r="H31" s="31">
        <v>76935000</v>
      </c>
      <c r="I31" s="31">
        <v>77448000</v>
      </c>
      <c r="J31" s="31">
        <v>80674000</v>
      </c>
      <c r="K31" s="31">
        <v>68299000</v>
      </c>
      <c r="L31" s="30">
        <v>75020000</v>
      </c>
      <c r="M31" s="31">
        <v>71685000</v>
      </c>
      <c r="N31" s="31">
        <v>70092000</v>
      </c>
      <c r="O31" s="31">
        <v>69956000</v>
      </c>
      <c r="P31" s="31">
        <v>68883000</v>
      </c>
      <c r="Q31" s="30">
        <v>70154000</v>
      </c>
      <c r="R31" s="31">
        <v>67337000</v>
      </c>
      <c r="S31" s="31">
        <v>68804000</v>
      </c>
      <c r="T31" s="31">
        <v>69775000</v>
      </c>
      <c r="U31" s="31">
        <v>69935000</v>
      </c>
      <c r="V31" s="30">
        <v>68963000</v>
      </c>
      <c r="W31" s="31">
        <v>69605000</v>
      </c>
      <c r="X31" s="31">
        <v>69333000</v>
      </c>
      <c r="Y31" s="31">
        <v>69938000</v>
      </c>
      <c r="Z31" s="31">
        <v>68283000</v>
      </c>
      <c r="AA31" s="30">
        <v>69560000</v>
      </c>
      <c r="AB31" s="31">
        <v>69195000</v>
      </c>
      <c r="AC31" s="31">
        <v>67568000</v>
      </c>
      <c r="AD31" s="31">
        <v>65356000</v>
      </c>
      <c r="AE31" s="31">
        <v>66268000</v>
      </c>
      <c r="AF31" s="30">
        <v>67097000</v>
      </c>
      <c r="AG31" s="31">
        <v>67388000</v>
      </c>
      <c r="AH31" s="31">
        <v>67868000</v>
      </c>
      <c r="AI31" s="31">
        <v>67943000</v>
      </c>
      <c r="AJ31" s="31">
        <v>68471000</v>
      </c>
      <c r="AK31" s="30">
        <v>67918000</v>
      </c>
      <c r="AL31" s="31">
        <v>68463000</v>
      </c>
      <c r="AM31" s="31">
        <v>67309000</v>
      </c>
      <c r="AN31" s="31">
        <v>66743000</v>
      </c>
      <c r="AO31" s="31">
        <v>67479000</v>
      </c>
      <c r="AP31" s="30">
        <v>67498500</v>
      </c>
      <c r="AQ31" s="31">
        <v>66731000</v>
      </c>
      <c r="AR31" s="31">
        <v>65781000</v>
      </c>
      <c r="AS31" s="31">
        <v>64285000</v>
      </c>
    </row>
    <row r="32" spans="1:45" ht="15" customHeight="1" x14ac:dyDescent="0.15">
      <c r="B32" s="46"/>
      <c r="G32" s="46"/>
      <c r="L32" s="46"/>
      <c r="Q32" s="46"/>
      <c r="V32" s="46"/>
      <c r="AA32" s="46"/>
      <c r="AF32" s="46"/>
      <c r="AK32" s="46"/>
      <c r="AP32" s="46"/>
    </row>
    <row r="33" ht="15" customHeight="1" x14ac:dyDescent="0.15"/>
    <row r="34" ht="15" customHeight="1" x14ac:dyDescent="0.15"/>
    <row r="35" ht="15" customHeight="1" x14ac:dyDescent="0.15"/>
    <row r="36" ht="15" customHeight="1" x14ac:dyDescent="0.15"/>
  </sheetData>
  <pageMargins left="0.25" right="0.25" top="0.75" bottom="0.75" header="0.3" footer="0.3"/>
  <pageSetup scale="6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65"/>
  <sheetViews>
    <sheetView zoomScale="90" zoomScaleNormal="90" workbookViewId="0">
      <pane xSplit="1" ySplit="5" topLeftCell="U6"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52.6640625" customWidth="1"/>
    <col min="2" max="30" width="12.83203125" hidden="1" customWidth="1" outlineLevel="1"/>
    <col min="31" max="31" width="12.83203125" customWidth="1" collapsed="1"/>
    <col min="32" max="44" width="12.83203125" customWidth="1"/>
  </cols>
  <sheetData>
    <row r="1" spans="1:44" ht="34.25" customHeight="1" x14ac:dyDescent="0.15">
      <c r="A1" s="7"/>
    </row>
    <row r="2" spans="1:44" ht="16.75" customHeight="1" x14ac:dyDescent="0.15">
      <c r="A2" s="55" t="s">
        <v>146</v>
      </c>
    </row>
    <row r="3" spans="1:44" ht="16.75" customHeight="1" x14ac:dyDescent="0.15">
      <c r="A3" s="56" t="s">
        <v>147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16.75" customHeight="1" x14ac:dyDescent="0.15">
      <c r="B4" s="10" t="s">
        <v>14</v>
      </c>
      <c r="C4" s="10" t="s">
        <v>15</v>
      </c>
      <c r="D4" s="10" t="s">
        <v>16</v>
      </c>
      <c r="E4" s="10" t="s">
        <v>17</v>
      </c>
      <c r="F4" s="9" t="s">
        <v>18</v>
      </c>
      <c r="G4" s="10" t="s">
        <v>19</v>
      </c>
      <c r="H4" s="10" t="s">
        <v>20</v>
      </c>
      <c r="I4" s="10" t="s">
        <v>21</v>
      </c>
      <c r="J4" s="10" t="s">
        <v>22</v>
      </c>
      <c r="K4" s="9" t="s">
        <v>23</v>
      </c>
      <c r="L4" s="10" t="s">
        <v>24</v>
      </c>
      <c r="M4" s="10" t="s">
        <v>25</v>
      </c>
      <c r="N4" s="10" t="s">
        <v>26</v>
      </c>
      <c r="O4" s="10" t="s">
        <v>27</v>
      </c>
      <c r="P4" s="9" t="s">
        <v>28</v>
      </c>
      <c r="Q4" s="10" t="s">
        <v>29</v>
      </c>
      <c r="R4" s="10" t="s">
        <v>30</v>
      </c>
      <c r="S4" s="10" t="s">
        <v>31</v>
      </c>
      <c r="T4" s="10" t="s">
        <v>32</v>
      </c>
      <c r="U4" s="9" t="s">
        <v>33</v>
      </c>
      <c r="V4" s="10" t="s">
        <v>34</v>
      </c>
      <c r="W4" s="10" t="s">
        <v>35</v>
      </c>
      <c r="X4" s="10" t="s">
        <v>36</v>
      </c>
      <c r="Y4" s="10" t="s">
        <v>37</v>
      </c>
      <c r="Z4" s="9" t="s">
        <v>38</v>
      </c>
      <c r="AA4" s="10" t="s">
        <v>39</v>
      </c>
      <c r="AB4" s="10" t="s">
        <v>40</v>
      </c>
      <c r="AC4" s="10" t="s">
        <v>41</v>
      </c>
      <c r="AD4" s="10" t="s">
        <v>42</v>
      </c>
      <c r="AE4" s="9" t="s">
        <v>43</v>
      </c>
      <c r="AF4" s="10" t="s">
        <v>44</v>
      </c>
      <c r="AG4" s="10" t="s">
        <v>45</v>
      </c>
      <c r="AH4" s="10" t="s">
        <v>46</v>
      </c>
      <c r="AI4" s="10" t="s">
        <v>47</v>
      </c>
      <c r="AJ4" s="9" t="s">
        <v>48</v>
      </c>
      <c r="AK4" s="10" t="s">
        <v>49</v>
      </c>
      <c r="AL4" s="10" t="s">
        <v>50</v>
      </c>
      <c r="AM4" s="10" t="s">
        <v>51</v>
      </c>
      <c r="AN4" s="10" t="s">
        <v>52</v>
      </c>
      <c r="AO4" s="9" t="s">
        <v>53</v>
      </c>
      <c r="AP4" s="10" t="s">
        <v>54</v>
      </c>
      <c r="AQ4" s="10" t="s">
        <v>55</v>
      </c>
      <c r="AR4" s="10" t="s">
        <v>56</v>
      </c>
    </row>
    <row r="5" spans="1:44" ht="15" customHeight="1" x14ac:dyDescent="0.15">
      <c r="B5" s="6"/>
      <c r="C5" s="6"/>
      <c r="D5" s="6"/>
      <c r="E5" s="6"/>
      <c r="F5" s="47"/>
      <c r="G5" s="6"/>
      <c r="H5" s="6"/>
      <c r="I5" s="6"/>
      <c r="J5" s="6"/>
      <c r="K5" s="47"/>
      <c r="L5" s="6"/>
      <c r="M5" s="6"/>
      <c r="N5" s="6"/>
      <c r="O5" s="6"/>
      <c r="P5" s="47"/>
      <c r="Q5" s="6"/>
      <c r="R5" s="6"/>
      <c r="S5" s="6"/>
      <c r="T5" s="6"/>
      <c r="U5" s="47"/>
      <c r="V5" s="6"/>
      <c r="W5" s="6"/>
      <c r="X5" s="6"/>
      <c r="Y5" s="6"/>
      <c r="Z5" s="47"/>
      <c r="AA5" s="6"/>
      <c r="AB5" s="6"/>
      <c r="AC5" s="6"/>
      <c r="AD5" s="6"/>
      <c r="AE5" s="47"/>
      <c r="AF5" s="6"/>
      <c r="AG5" s="6"/>
      <c r="AH5" s="6"/>
      <c r="AI5" s="6"/>
      <c r="AJ5" s="47"/>
      <c r="AK5" s="6"/>
      <c r="AL5" s="6"/>
      <c r="AM5" s="6"/>
      <c r="AN5" s="6"/>
      <c r="AO5" s="47"/>
      <c r="AP5" s="6"/>
      <c r="AQ5" s="6"/>
      <c r="AR5" s="6"/>
    </row>
    <row r="6" spans="1:44" ht="16.75" customHeight="1" x14ac:dyDescent="0.15">
      <c r="A6" s="54" t="s">
        <v>148</v>
      </c>
      <c r="B6" s="58">
        <v>-1300000</v>
      </c>
      <c r="C6" s="58">
        <v>-3336000</v>
      </c>
      <c r="D6" s="58">
        <v>22941000</v>
      </c>
      <c r="E6" s="58">
        <v>5175000</v>
      </c>
      <c r="F6" s="57">
        <f>SUM(B6:E6)</f>
        <v>23480000</v>
      </c>
      <c r="G6" s="58">
        <v>-3015000</v>
      </c>
      <c r="H6" s="58">
        <v>20623000</v>
      </c>
      <c r="I6" s="58">
        <v>1056400000</v>
      </c>
      <c r="J6" s="58">
        <v>-45461000</v>
      </c>
      <c r="K6" s="57">
        <f>SUM(G6:J6)</f>
        <v>1028547000</v>
      </c>
      <c r="L6" s="58">
        <v>-42140000</v>
      </c>
      <c r="M6" s="58">
        <v>-40202000</v>
      </c>
      <c r="N6" s="58">
        <v>-38040000</v>
      </c>
      <c r="O6" s="58">
        <v>-4129000</v>
      </c>
      <c r="P6" s="57">
        <f>SUM(L6:O6)</f>
        <v>-124511000</v>
      </c>
      <c r="Q6" s="58">
        <v>-21728000</v>
      </c>
      <c r="R6" s="58">
        <v>-23968000</v>
      </c>
      <c r="S6" s="58">
        <v>-11725000</v>
      </c>
      <c r="T6" s="58">
        <v>-32847000</v>
      </c>
      <c r="U6" s="57">
        <f>SUM(Q6:T6)</f>
        <v>-90268000</v>
      </c>
      <c r="V6" s="58">
        <v>17365000</v>
      </c>
      <c r="W6" s="58">
        <v>-6431000</v>
      </c>
      <c r="X6" s="58">
        <v>-15375000</v>
      </c>
      <c r="Y6" s="58">
        <v>-29392000</v>
      </c>
      <c r="Z6" s="57">
        <f>SUM(V6:Y6)</f>
        <v>-33833000</v>
      </c>
      <c r="AA6" s="58">
        <v>-27218000</v>
      </c>
      <c r="AB6" s="58">
        <v>-30436000</v>
      </c>
      <c r="AC6" s="58">
        <v>-29684000</v>
      </c>
      <c r="AD6" s="58">
        <v>-31364000</v>
      </c>
      <c r="AE6" s="57">
        <f>SUM(AA6:AD6)</f>
        <v>-118702000</v>
      </c>
      <c r="AF6" s="58">
        <v>-1586000</v>
      </c>
      <c r="AG6" s="58">
        <v>4863000</v>
      </c>
      <c r="AH6" s="58">
        <v>13977000</v>
      </c>
      <c r="AI6" s="58">
        <v>-5373000</v>
      </c>
      <c r="AJ6" s="57">
        <f>SUM(AF6:AI6)</f>
        <v>11881000</v>
      </c>
      <c r="AK6" s="58">
        <v>-7489000</v>
      </c>
      <c r="AL6" s="58">
        <v>1732000</v>
      </c>
      <c r="AM6" s="58">
        <v>11210000</v>
      </c>
      <c r="AN6" s="58">
        <v>-6267000</v>
      </c>
      <c r="AO6" s="57">
        <f>SUM(AK6:AN6)</f>
        <v>-814000</v>
      </c>
      <c r="AP6" s="58">
        <v>7747000</v>
      </c>
      <c r="AQ6" s="58">
        <v>27420000</v>
      </c>
      <c r="AR6" s="58">
        <v>39873000</v>
      </c>
    </row>
    <row r="7" spans="1:44" ht="27.5" customHeight="1" x14ac:dyDescent="0.15">
      <c r="A7" s="61" t="s">
        <v>73</v>
      </c>
      <c r="B7" s="31">
        <v>-24915000</v>
      </c>
      <c r="C7" s="31">
        <v>-21855000</v>
      </c>
      <c r="D7" s="31">
        <v>-19824000</v>
      </c>
      <c r="E7" s="31">
        <v>-24185000</v>
      </c>
      <c r="F7" s="30">
        <f>SUM(B7:E7)</f>
        <v>-90779000</v>
      </c>
      <c r="G7" s="31">
        <v>-24803000</v>
      </c>
      <c r="H7" s="31">
        <v>-61803000</v>
      </c>
      <c r="I7" s="31">
        <v>-1071661000</v>
      </c>
      <c r="J7" s="31">
        <v>-4227000</v>
      </c>
      <c r="K7" s="30">
        <f>SUM(G7:J7)</f>
        <v>-1162494000</v>
      </c>
      <c r="L7" s="31">
        <v>0</v>
      </c>
      <c r="M7" s="31">
        <v>0</v>
      </c>
      <c r="N7" s="31">
        <v>0</v>
      </c>
      <c r="O7" s="31">
        <v>-750000</v>
      </c>
      <c r="P7" s="30">
        <f>SUM(L7:O7)</f>
        <v>-750000</v>
      </c>
      <c r="Q7" s="31">
        <v>0</v>
      </c>
      <c r="R7" s="31">
        <v>0</v>
      </c>
      <c r="S7" s="31">
        <v>0</v>
      </c>
      <c r="T7" s="31">
        <v>0</v>
      </c>
      <c r="U7" s="30">
        <f>SUM(Q7:T7)</f>
        <v>0</v>
      </c>
      <c r="V7" s="31">
        <v>0</v>
      </c>
      <c r="W7" s="31">
        <v>0</v>
      </c>
      <c r="X7" s="31">
        <v>0</v>
      </c>
      <c r="Y7" s="31">
        <v>0</v>
      </c>
      <c r="Z7" s="30">
        <f>SUM(V7:Y7)</f>
        <v>0</v>
      </c>
      <c r="AA7" s="31">
        <v>0</v>
      </c>
      <c r="AB7" s="31">
        <v>0</v>
      </c>
      <c r="AC7" s="31">
        <v>-836000</v>
      </c>
      <c r="AD7" s="31">
        <v>-4568000</v>
      </c>
      <c r="AE7" s="30">
        <f>SUM(AA7:AD7)</f>
        <v>-5404000</v>
      </c>
      <c r="AF7" s="31">
        <v>0</v>
      </c>
      <c r="AG7" s="31">
        <v>-387000</v>
      </c>
      <c r="AH7" s="31">
        <v>-598000</v>
      </c>
      <c r="AI7" s="31">
        <v>-805000</v>
      </c>
      <c r="AJ7" s="30">
        <f>SUM(AF7:AI7)</f>
        <v>-1790000</v>
      </c>
      <c r="AK7" s="31">
        <v>0</v>
      </c>
      <c r="AL7" s="31">
        <v>0</v>
      </c>
      <c r="AM7" s="31">
        <v>-1688000</v>
      </c>
      <c r="AN7" s="31">
        <v>0</v>
      </c>
      <c r="AO7" s="30">
        <f>SUM(AK7:AN7)</f>
        <v>-1688000</v>
      </c>
      <c r="AP7" s="31">
        <v>0</v>
      </c>
      <c r="AQ7" s="31">
        <v>0</v>
      </c>
      <c r="AR7" s="31">
        <v>0</v>
      </c>
    </row>
    <row r="8" spans="1:44" ht="16.75" customHeight="1" x14ac:dyDescent="0.15">
      <c r="A8" s="54" t="s">
        <v>149</v>
      </c>
      <c r="F8" s="46"/>
      <c r="K8" s="46"/>
      <c r="P8" s="46"/>
      <c r="U8" s="46"/>
      <c r="Z8" s="46"/>
      <c r="AE8" s="46"/>
      <c r="AJ8" s="46"/>
      <c r="AO8" s="46"/>
    </row>
    <row r="9" spans="1:44" ht="16.75" customHeight="1" x14ac:dyDescent="0.15">
      <c r="A9" s="61" t="s">
        <v>111</v>
      </c>
      <c r="B9" s="31">
        <v>9193000</v>
      </c>
      <c r="C9" s="31">
        <v>9765000</v>
      </c>
      <c r="D9" s="31">
        <v>9297000</v>
      </c>
      <c r="E9" s="31">
        <v>9392000</v>
      </c>
      <c r="F9" s="30">
        <f>SUM(B9:E9)</f>
        <v>37647000</v>
      </c>
      <c r="G9" s="31">
        <v>9403000</v>
      </c>
      <c r="H9" s="31">
        <v>7018000</v>
      </c>
      <c r="I9" s="31">
        <v>8853000</v>
      </c>
      <c r="J9" s="31">
        <v>8508000</v>
      </c>
      <c r="K9" s="30">
        <f>SUM(G9:J9)</f>
        <v>33782000</v>
      </c>
      <c r="L9" s="31">
        <v>8877000</v>
      </c>
      <c r="M9" s="31">
        <v>10977000</v>
      </c>
      <c r="N9" s="31">
        <v>8104000</v>
      </c>
      <c r="O9" s="31">
        <v>7943000</v>
      </c>
      <c r="P9" s="30">
        <f>SUM(L9:O9)</f>
        <v>35901000</v>
      </c>
      <c r="Q9" s="31">
        <v>8054000</v>
      </c>
      <c r="R9" s="31">
        <v>6901000</v>
      </c>
      <c r="S9" s="31">
        <v>6509000</v>
      </c>
      <c r="T9" s="31">
        <v>6277000</v>
      </c>
      <c r="U9" s="30">
        <f>SUM(Q9:T9)</f>
        <v>27741000</v>
      </c>
      <c r="V9" s="31">
        <v>6585000</v>
      </c>
      <c r="W9" s="31">
        <v>5819000</v>
      </c>
      <c r="X9" s="31">
        <v>5827000</v>
      </c>
      <c r="Y9" s="31">
        <v>6017000</v>
      </c>
      <c r="Z9" s="30">
        <f>SUM(V9:Y9)</f>
        <v>24248000</v>
      </c>
      <c r="AA9" s="31">
        <v>5741000</v>
      </c>
      <c r="AB9" s="31">
        <v>5689000</v>
      </c>
      <c r="AC9" s="31">
        <v>5131000</v>
      </c>
      <c r="AD9" s="31">
        <v>4226000</v>
      </c>
      <c r="AE9" s="30">
        <f>SUM(AA9:AD9)</f>
        <v>20787000</v>
      </c>
      <c r="AF9" s="31">
        <v>4039000</v>
      </c>
      <c r="AG9" s="31">
        <v>1864000</v>
      </c>
      <c r="AH9" s="31">
        <v>1782000</v>
      </c>
      <c r="AI9" s="31">
        <v>3823000</v>
      </c>
      <c r="AJ9" s="30">
        <f>SUM(AF9:AI9)</f>
        <v>11508000</v>
      </c>
      <c r="AK9" s="31">
        <v>4554000</v>
      </c>
      <c r="AL9" s="31">
        <v>4450000</v>
      </c>
      <c r="AM9" s="31">
        <v>4400000</v>
      </c>
      <c r="AN9" s="31">
        <v>3803000</v>
      </c>
      <c r="AO9" s="30">
        <f t="shared" ref="AO9:AO19" si="0">SUM(AK9:AN9)</f>
        <v>17207000</v>
      </c>
      <c r="AP9" s="31">
        <v>3389000</v>
      </c>
      <c r="AQ9" s="31">
        <v>3362000</v>
      </c>
      <c r="AR9" s="31">
        <v>3328000</v>
      </c>
    </row>
    <row r="10" spans="1:44" ht="16.75" customHeight="1" x14ac:dyDescent="0.15">
      <c r="A10" s="61" t="s">
        <v>150</v>
      </c>
      <c r="B10" s="31">
        <v>-7000</v>
      </c>
      <c r="C10" s="31">
        <v>2132000</v>
      </c>
      <c r="D10" s="31">
        <v>178000</v>
      </c>
      <c r="E10" s="31">
        <v>588000</v>
      </c>
      <c r="F10" s="30">
        <f>SUM(B10:E10)</f>
        <v>2891000</v>
      </c>
      <c r="G10" s="31">
        <v>-15000</v>
      </c>
      <c r="H10" s="31">
        <v>490000</v>
      </c>
      <c r="I10" s="31">
        <v>2870000</v>
      </c>
      <c r="J10" s="31">
        <v>115000</v>
      </c>
      <c r="K10" s="30">
        <f>SUM(G10:J10)</f>
        <v>3460000</v>
      </c>
      <c r="L10" s="31">
        <v>85000</v>
      </c>
      <c r="M10" s="31">
        <v>-225000</v>
      </c>
      <c r="N10" s="31">
        <v>0</v>
      </c>
      <c r="O10" s="31">
        <v>1865000</v>
      </c>
      <c r="P10" s="30">
        <f>SUM(L10:O10)</f>
        <v>1725000</v>
      </c>
      <c r="Q10" s="31">
        <v>2000</v>
      </c>
      <c r="R10" s="31">
        <v>331000</v>
      </c>
      <c r="S10" s="31">
        <v>1000</v>
      </c>
      <c r="T10" s="31">
        <v>54000</v>
      </c>
      <c r="U10" s="30">
        <f>SUM(Q10:T10)</f>
        <v>388000</v>
      </c>
      <c r="V10" s="31">
        <v>113000</v>
      </c>
      <c r="W10" s="31">
        <v>29000</v>
      </c>
      <c r="X10" s="31">
        <v>0</v>
      </c>
      <c r="Y10" s="31">
        <v>41000</v>
      </c>
      <c r="Z10" s="30">
        <f>SUM(V10:Y10)</f>
        <v>183000</v>
      </c>
      <c r="AA10" s="31">
        <v>-5000</v>
      </c>
      <c r="AB10" s="31">
        <v>2000</v>
      </c>
      <c r="AC10" s="31">
        <v>4124000</v>
      </c>
      <c r="AD10" s="31">
        <v>16000</v>
      </c>
      <c r="AE10" s="30">
        <f>SUM(AA10:AD10)</f>
        <v>4137000</v>
      </c>
      <c r="AF10" s="31">
        <v>308000</v>
      </c>
      <c r="AG10" s="31">
        <v>-6000</v>
      </c>
      <c r="AH10" s="31">
        <v>911000</v>
      </c>
      <c r="AI10" s="31">
        <v>6000</v>
      </c>
      <c r="AJ10" s="30">
        <f>SUM(AF10:AI10)</f>
        <v>1219000</v>
      </c>
      <c r="AK10" s="31">
        <v>5000</v>
      </c>
      <c r="AL10" s="31">
        <v>15000</v>
      </c>
      <c r="AM10" s="31">
        <v>21000</v>
      </c>
      <c r="AN10" s="31">
        <v>44000</v>
      </c>
      <c r="AO10" s="30">
        <f t="shared" si="0"/>
        <v>85000</v>
      </c>
      <c r="AP10" s="31">
        <v>119000</v>
      </c>
      <c r="AQ10" s="31">
        <v>11000</v>
      </c>
      <c r="AR10" s="31">
        <v>10000</v>
      </c>
    </row>
    <row r="11" spans="1:44" ht="16.75" customHeight="1" x14ac:dyDescent="0.15">
      <c r="A11" s="61" t="s">
        <v>151</v>
      </c>
      <c r="F11" s="30">
        <f>SUM(B11:E11)</f>
        <v>0</v>
      </c>
      <c r="G11" s="31">
        <v>0</v>
      </c>
      <c r="H11" s="31">
        <v>0</v>
      </c>
      <c r="I11" s="31">
        <v>0</v>
      </c>
      <c r="J11" s="31">
        <v>0</v>
      </c>
      <c r="K11" s="30">
        <f>SUM(G11:J11)</f>
        <v>0</v>
      </c>
      <c r="L11" s="31">
        <v>0</v>
      </c>
      <c r="M11" s="31">
        <v>0</v>
      </c>
      <c r="N11" s="31">
        <v>0</v>
      </c>
      <c r="O11" s="31">
        <v>0</v>
      </c>
      <c r="P11" s="30">
        <f>SUM(L11:O11)</f>
        <v>0</v>
      </c>
      <c r="Q11" s="31">
        <v>0</v>
      </c>
      <c r="R11" s="31">
        <v>0</v>
      </c>
      <c r="S11" s="31">
        <v>0</v>
      </c>
      <c r="T11" s="31">
        <v>0</v>
      </c>
      <c r="U11" s="30">
        <f>SUM(Q11:T11)</f>
        <v>0</v>
      </c>
      <c r="V11" s="31">
        <v>0</v>
      </c>
      <c r="W11" s="31">
        <v>0</v>
      </c>
      <c r="X11" s="31">
        <v>0</v>
      </c>
      <c r="Y11" s="31">
        <v>0</v>
      </c>
      <c r="Z11" s="30">
        <f>SUM(V11:Y11)</f>
        <v>0</v>
      </c>
      <c r="AA11" s="31">
        <v>0</v>
      </c>
      <c r="AB11" s="31">
        <v>12225000</v>
      </c>
      <c r="AC11" s="31">
        <v>5940000</v>
      </c>
      <c r="AD11" s="31">
        <v>9380000</v>
      </c>
      <c r="AE11" s="30">
        <f>SUM(AA11:AD11)</f>
        <v>27545000</v>
      </c>
      <c r="AF11" s="31">
        <v>0</v>
      </c>
      <c r="AG11" s="31">
        <v>2315000</v>
      </c>
      <c r="AH11" s="31">
        <v>0</v>
      </c>
      <c r="AI11" s="31">
        <v>-546000</v>
      </c>
      <c r="AJ11" s="30">
        <f>SUM(AF11:AI11)</f>
        <v>1769000</v>
      </c>
      <c r="AK11" s="31">
        <v>-36000</v>
      </c>
      <c r="AL11" s="31">
        <v>0</v>
      </c>
      <c r="AM11" s="31">
        <v>78000</v>
      </c>
      <c r="AN11" s="31">
        <v>-28000</v>
      </c>
      <c r="AO11" s="30">
        <f t="shared" si="0"/>
        <v>14000</v>
      </c>
      <c r="AP11" s="31">
        <v>274000</v>
      </c>
      <c r="AQ11" s="31">
        <v>0</v>
      </c>
      <c r="AR11" s="31">
        <v>343000</v>
      </c>
    </row>
    <row r="12" spans="1:44" ht="16.75" customHeight="1" x14ac:dyDescent="0.15">
      <c r="A12" s="61" t="s">
        <v>152</v>
      </c>
      <c r="F12" s="30">
        <f>SUM(B12:E12)</f>
        <v>0</v>
      </c>
      <c r="G12" s="31">
        <v>0</v>
      </c>
      <c r="H12" s="31">
        <v>0</v>
      </c>
      <c r="I12" s="31">
        <v>0</v>
      </c>
      <c r="J12" s="31">
        <v>0</v>
      </c>
      <c r="K12" s="30">
        <f>SUM(G12:J12)</f>
        <v>0</v>
      </c>
      <c r="L12" s="31">
        <v>0</v>
      </c>
      <c r="M12" s="31">
        <v>0</v>
      </c>
      <c r="N12" s="31">
        <v>0</v>
      </c>
      <c r="O12" s="31">
        <v>0</v>
      </c>
      <c r="P12" s="30">
        <f>SUM(L12:O12)</f>
        <v>0</v>
      </c>
      <c r="Q12" s="31">
        <v>0</v>
      </c>
      <c r="R12" s="31">
        <v>0</v>
      </c>
      <c r="S12" s="31">
        <v>0</v>
      </c>
      <c r="T12" s="31">
        <v>0</v>
      </c>
      <c r="U12" s="30">
        <f>SUM(Q12:T12)</f>
        <v>0</v>
      </c>
      <c r="V12" s="31">
        <v>0</v>
      </c>
      <c r="W12" s="31">
        <v>0</v>
      </c>
      <c r="X12" s="31">
        <v>0</v>
      </c>
      <c r="Y12" s="31">
        <v>0</v>
      </c>
      <c r="Z12" s="30">
        <f>SUM(V12:Y12)</f>
        <v>0</v>
      </c>
      <c r="AA12" s="31">
        <v>0</v>
      </c>
      <c r="AB12" s="31">
        <v>-194000</v>
      </c>
      <c r="AC12" s="31">
        <v>0</v>
      </c>
      <c r="AD12" s="31">
        <v>0</v>
      </c>
      <c r="AE12" s="30">
        <f>SUM(AA12:AD12)</f>
        <v>-194000</v>
      </c>
      <c r="AF12" s="31">
        <v>0</v>
      </c>
      <c r="AG12" s="31">
        <v>0</v>
      </c>
      <c r="AH12" s="31">
        <v>0</v>
      </c>
      <c r="AI12" s="31">
        <v>0</v>
      </c>
      <c r="AJ12" s="30">
        <f>SUM(AF12:AI12)</f>
        <v>0</v>
      </c>
      <c r="AK12" s="31">
        <v>0</v>
      </c>
      <c r="AL12" s="31">
        <v>0</v>
      </c>
      <c r="AM12" s="31">
        <v>0</v>
      </c>
      <c r="AN12" s="31">
        <v>-515000</v>
      </c>
      <c r="AO12" s="30">
        <f t="shared" si="0"/>
        <v>-515000</v>
      </c>
      <c r="AP12" s="31">
        <v>-14000</v>
      </c>
      <c r="AQ12" s="31">
        <v>0</v>
      </c>
      <c r="AR12" s="31">
        <v>-33000</v>
      </c>
    </row>
    <row r="13" spans="1:44" ht="16.75" customHeight="1" x14ac:dyDescent="0.15">
      <c r="A13" s="61" t="s">
        <v>153</v>
      </c>
      <c r="B13" s="31">
        <v>0</v>
      </c>
      <c r="C13" s="31">
        <v>0</v>
      </c>
      <c r="D13" s="31">
        <v>0</v>
      </c>
      <c r="E13" s="31">
        <v>0</v>
      </c>
      <c r="F13" s="30">
        <f>SUM(B13:E13)</f>
        <v>0</v>
      </c>
      <c r="G13" s="31">
        <v>0</v>
      </c>
      <c r="H13" s="31">
        <v>0</v>
      </c>
      <c r="I13" s="31">
        <v>0</v>
      </c>
      <c r="J13" s="31">
        <v>0</v>
      </c>
      <c r="K13" s="30">
        <f>SUM(G13:J13)</f>
        <v>0</v>
      </c>
      <c r="L13" s="31">
        <v>0</v>
      </c>
      <c r="M13" s="31">
        <v>0</v>
      </c>
      <c r="N13" s="31">
        <v>0</v>
      </c>
      <c r="O13" s="31">
        <v>0</v>
      </c>
      <c r="P13" s="30">
        <f>SUM(L13:O13)</f>
        <v>0</v>
      </c>
      <c r="Q13" s="31">
        <v>0</v>
      </c>
      <c r="R13" s="31">
        <v>0</v>
      </c>
      <c r="S13" s="31">
        <v>0</v>
      </c>
      <c r="T13" s="31">
        <v>0</v>
      </c>
      <c r="U13" s="30">
        <f>SUM(Q13:T13)</f>
        <v>0</v>
      </c>
      <c r="V13" s="31">
        <v>-30052000</v>
      </c>
      <c r="W13" s="31">
        <v>0</v>
      </c>
      <c r="X13" s="31">
        <v>-183000</v>
      </c>
      <c r="Y13" s="31">
        <v>0</v>
      </c>
      <c r="Z13" s="30">
        <f>SUM(V13:Y13)</f>
        <v>-30235000</v>
      </c>
      <c r="AA13" s="31">
        <v>0</v>
      </c>
      <c r="AB13" s="31">
        <v>0</v>
      </c>
      <c r="AC13" s="31">
        <v>0</v>
      </c>
      <c r="AD13" s="31">
        <v>0</v>
      </c>
      <c r="AE13" s="30">
        <f>SUM(AA13:AD13)</f>
        <v>0</v>
      </c>
      <c r="AF13" s="31">
        <v>0</v>
      </c>
      <c r="AG13" s="31">
        <v>0</v>
      </c>
      <c r="AH13" s="31">
        <v>0</v>
      </c>
      <c r="AI13" s="31">
        <v>0</v>
      </c>
      <c r="AJ13" s="30">
        <f>SUM(AF13:AI13)</f>
        <v>0</v>
      </c>
      <c r="AK13" s="31">
        <v>0</v>
      </c>
      <c r="AL13" s="31">
        <v>0</v>
      </c>
      <c r="AM13" s="31">
        <v>0</v>
      </c>
      <c r="AN13" s="31">
        <v>0</v>
      </c>
      <c r="AO13" s="30">
        <f t="shared" si="0"/>
        <v>0</v>
      </c>
      <c r="AP13" s="31">
        <v>0</v>
      </c>
      <c r="AQ13" s="31">
        <v>0</v>
      </c>
      <c r="AR13" s="31">
        <v>0</v>
      </c>
    </row>
    <row r="14" spans="1:44" ht="16.75" customHeight="1" x14ac:dyDescent="0.15">
      <c r="A14" s="61" t="s">
        <v>154</v>
      </c>
      <c r="F14" s="46"/>
      <c r="K14" s="46"/>
      <c r="P14" s="46"/>
      <c r="U14" s="46"/>
      <c r="Z14" s="46"/>
      <c r="AE14" s="46"/>
      <c r="AJ14" s="46"/>
      <c r="AK14" s="31">
        <v>0</v>
      </c>
      <c r="AL14" s="31">
        <v>0</v>
      </c>
      <c r="AM14" s="31">
        <v>0</v>
      </c>
      <c r="AN14" s="31">
        <v>206000</v>
      </c>
      <c r="AO14" s="30">
        <f t="shared" si="0"/>
        <v>206000</v>
      </c>
      <c r="AP14" s="31">
        <v>-141000</v>
      </c>
      <c r="AQ14" s="31">
        <v>187000</v>
      </c>
      <c r="AR14" s="31">
        <v>90000</v>
      </c>
    </row>
    <row r="15" spans="1:44" ht="16.75" customHeight="1" x14ac:dyDescent="0.15">
      <c r="A15" s="61" t="s">
        <v>155</v>
      </c>
      <c r="B15" s="31">
        <v>-42000</v>
      </c>
      <c r="C15" s="31">
        <v>304000</v>
      </c>
      <c r="D15" s="31">
        <v>60000</v>
      </c>
      <c r="E15" s="31">
        <v>892000</v>
      </c>
      <c r="F15" s="30">
        <f>SUM(B15:E15)</f>
        <v>1214000</v>
      </c>
      <c r="G15" s="31">
        <v>-464000</v>
      </c>
      <c r="H15" s="31">
        <v>1095000</v>
      </c>
      <c r="I15" s="31">
        <v>628000</v>
      </c>
      <c r="J15" s="31">
        <v>1810000</v>
      </c>
      <c r="K15" s="30">
        <f>SUM(G15:J15)</f>
        <v>3069000</v>
      </c>
      <c r="L15" s="31">
        <v>962000</v>
      </c>
      <c r="M15" s="31">
        <v>1468000</v>
      </c>
      <c r="N15" s="31">
        <v>1253000</v>
      </c>
      <c r="O15" s="31">
        <v>3450000</v>
      </c>
      <c r="P15" s="30">
        <f>SUM(L15:O15)</f>
        <v>7133000</v>
      </c>
      <c r="Q15" s="31">
        <v>1330000</v>
      </c>
      <c r="R15" s="31">
        <v>1192000</v>
      </c>
      <c r="S15" s="31">
        <v>824000</v>
      </c>
      <c r="T15" s="31">
        <v>-431000</v>
      </c>
      <c r="U15" s="30">
        <f>SUM(Q15:T15)</f>
        <v>2915000</v>
      </c>
      <c r="V15" s="31">
        <v>955000</v>
      </c>
      <c r="W15" s="31">
        <v>327000</v>
      </c>
      <c r="X15" s="31">
        <v>1845000</v>
      </c>
      <c r="Y15" s="31">
        <v>1090000</v>
      </c>
      <c r="Z15" s="30">
        <f>SUM(V15:Y15)</f>
        <v>4217000</v>
      </c>
      <c r="AA15" s="31">
        <v>997000</v>
      </c>
      <c r="AB15" s="31">
        <v>118000</v>
      </c>
      <c r="AC15" s="31">
        <v>613000</v>
      </c>
      <c r="AD15" s="31">
        <v>48000</v>
      </c>
      <c r="AE15" s="30">
        <f>SUM(AA15:AD15)</f>
        <v>1776000</v>
      </c>
      <c r="AF15" s="31">
        <v>-219000</v>
      </c>
      <c r="AG15" s="31">
        <v>-18000</v>
      </c>
      <c r="AH15" s="31">
        <v>544000</v>
      </c>
      <c r="AI15" s="31">
        <v>1947000</v>
      </c>
      <c r="AJ15" s="30">
        <f>SUM(AF15:AI15)</f>
        <v>2254000</v>
      </c>
      <c r="AK15" s="31">
        <v>550000</v>
      </c>
      <c r="AL15" s="31">
        <v>695000</v>
      </c>
      <c r="AM15" s="31">
        <v>-97000</v>
      </c>
      <c r="AN15" s="31">
        <v>-453000</v>
      </c>
      <c r="AO15" s="30">
        <f t="shared" si="0"/>
        <v>695000</v>
      </c>
      <c r="AP15" s="31">
        <v>1256000</v>
      </c>
      <c r="AQ15" s="31">
        <v>636000</v>
      </c>
      <c r="AR15" s="31">
        <v>-597000</v>
      </c>
    </row>
    <row r="16" spans="1:44" ht="16.75" customHeight="1" x14ac:dyDescent="0.15">
      <c r="A16" s="61" t="s">
        <v>156</v>
      </c>
      <c r="B16" s="31">
        <v>720000</v>
      </c>
      <c r="C16" s="31">
        <v>0</v>
      </c>
      <c r="D16" s="31">
        <v>0</v>
      </c>
      <c r="E16" s="31">
        <v>0</v>
      </c>
      <c r="F16" s="30">
        <f>SUM(B16:E16)</f>
        <v>720000</v>
      </c>
      <c r="G16" s="31">
        <v>0</v>
      </c>
      <c r="H16" s="31">
        <v>0</v>
      </c>
      <c r="I16" s="31">
        <v>0</v>
      </c>
      <c r="J16" s="31">
        <v>0</v>
      </c>
      <c r="K16" s="30">
        <f>SUM(G16:J16)</f>
        <v>0</v>
      </c>
      <c r="L16" s="31">
        <v>0</v>
      </c>
      <c r="M16" s="31">
        <v>0</v>
      </c>
      <c r="N16" s="31">
        <v>0</v>
      </c>
      <c r="O16" s="31">
        <v>0</v>
      </c>
      <c r="P16" s="30">
        <f>SUM(L16:O16)</f>
        <v>0</v>
      </c>
      <c r="Q16" s="31">
        <v>0</v>
      </c>
      <c r="R16" s="31">
        <v>0</v>
      </c>
      <c r="S16" s="31">
        <v>0</v>
      </c>
      <c r="T16" s="31">
        <v>0</v>
      </c>
      <c r="U16" s="30">
        <f>SUM(Q16:T16)</f>
        <v>0</v>
      </c>
      <c r="V16" s="31">
        <v>0</v>
      </c>
      <c r="W16" s="31">
        <v>0</v>
      </c>
      <c r="X16" s="31">
        <v>0</v>
      </c>
      <c r="Y16" s="31">
        <v>0</v>
      </c>
      <c r="Z16" s="30">
        <f>SUM(V16:Y16)</f>
        <v>0</v>
      </c>
      <c r="AA16" s="31">
        <v>0</v>
      </c>
      <c r="AB16" s="31">
        <v>0</v>
      </c>
      <c r="AC16" s="31">
        <v>0</v>
      </c>
      <c r="AD16" s="31">
        <v>0</v>
      </c>
      <c r="AE16" s="30">
        <f>SUM(AA16:AD16)</f>
        <v>0</v>
      </c>
      <c r="AF16" s="31">
        <v>0</v>
      </c>
      <c r="AG16" s="31">
        <v>0</v>
      </c>
      <c r="AH16" s="31">
        <v>0</v>
      </c>
      <c r="AI16" s="31">
        <v>0</v>
      </c>
      <c r="AJ16" s="30">
        <f>SUM(AF16:AI16)</f>
        <v>0</v>
      </c>
      <c r="AK16" s="31">
        <v>0</v>
      </c>
      <c r="AL16" s="31">
        <v>0</v>
      </c>
      <c r="AM16" s="31">
        <v>0</v>
      </c>
      <c r="AN16" s="31">
        <v>0</v>
      </c>
      <c r="AO16" s="30">
        <f t="shared" si="0"/>
        <v>0</v>
      </c>
      <c r="AP16" s="31">
        <v>0</v>
      </c>
      <c r="AQ16" s="31">
        <v>0</v>
      </c>
      <c r="AR16" s="31">
        <v>0</v>
      </c>
    </row>
    <row r="17" spans="1:44" ht="16.75" customHeight="1" x14ac:dyDescent="0.15">
      <c r="A17" s="61" t="s">
        <v>157</v>
      </c>
      <c r="F17" s="30">
        <f>SUM(B17:E17)</f>
        <v>0</v>
      </c>
      <c r="G17" s="31">
        <v>0</v>
      </c>
      <c r="H17" s="31">
        <v>0</v>
      </c>
      <c r="I17" s="31">
        <v>0</v>
      </c>
      <c r="J17" s="31">
        <v>0</v>
      </c>
      <c r="K17" s="30">
        <f>SUM(G17:J17)</f>
        <v>0</v>
      </c>
      <c r="L17" s="31">
        <v>0</v>
      </c>
      <c r="M17" s="31">
        <v>0</v>
      </c>
      <c r="N17" s="31">
        <v>0</v>
      </c>
      <c r="O17" s="31">
        <v>0</v>
      </c>
      <c r="P17" s="30">
        <f>SUM(L17:O17)</f>
        <v>0</v>
      </c>
      <c r="Q17" s="31">
        <v>0</v>
      </c>
      <c r="R17" s="31">
        <v>0</v>
      </c>
      <c r="S17" s="31">
        <v>0</v>
      </c>
      <c r="T17" s="31">
        <v>0</v>
      </c>
      <c r="U17" s="30">
        <f>SUM(Q17:T17)</f>
        <v>0</v>
      </c>
      <c r="V17" s="31">
        <v>0</v>
      </c>
      <c r="W17" s="31">
        <v>0</v>
      </c>
      <c r="X17" s="31">
        <v>0</v>
      </c>
      <c r="Y17" s="31">
        <v>0</v>
      </c>
      <c r="Z17" s="30">
        <f>SUM(V17:Y17)</f>
        <v>0</v>
      </c>
      <c r="AA17" s="31">
        <v>0</v>
      </c>
      <c r="AB17" s="31">
        <v>0</v>
      </c>
      <c r="AC17" s="31">
        <v>0</v>
      </c>
      <c r="AD17" s="31">
        <v>0</v>
      </c>
      <c r="AE17" s="30">
        <f>SUM(AA17:AD17)</f>
        <v>0</v>
      </c>
      <c r="AF17" s="31">
        <v>0</v>
      </c>
      <c r="AG17" s="31">
        <v>2875000</v>
      </c>
      <c r="AH17" s="31">
        <v>0</v>
      </c>
      <c r="AI17" s="31">
        <v>0</v>
      </c>
      <c r="AJ17" s="30">
        <f>SUM(AF17:AI17)</f>
        <v>2875000</v>
      </c>
      <c r="AK17" s="31">
        <v>0</v>
      </c>
      <c r="AL17" s="31">
        <v>0</v>
      </c>
      <c r="AM17" s="31">
        <v>0</v>
      </c>
      <c r="AN17" s="31">
        <v>0</v>
      </c>
      <c r="AO17" s="30">
        <f t="shared" si="0"/>
        <v>0</v>
      </c>
      <c r="AP17" s="31">
        <v>0</v>
      </c>
      <c r="AQ17" s="31">
        <v>0</v>
      </c>
      <c r="AR17" s="31">
        <v>0</v>
      </c>
    </row>
    <row r="18" spans="1:44" ht="16.75" customHeight="1" x14ac:dyDescent="0.15">
      <c r="A18" s="61" t="s">
        <v>158</v>
      </c>
      <c r="B18" s="31">
        <v>2848000</v>
      </c>
      <c r="C18" s="31">
        <v>-5480000</v>
      </c>
      <c r="D18" s="31">
        <v>-28757000</v>
      </c>
      <c r="E18" s="31">
        <v>3591000</v>
      </c>
      <c r="F18" s="30">
        <f>SUM(B18:E18)</f>
        <v>-27798000</v>
      </c>
      <c r="G18" s="31">
        <v>-1692000</v>
      </c>
      <c r="H18" s="31">
        <v>14136000</v>
      </c>
      <c r="I18" s="31">
        <v>16089000</v>
      </c>
      <c r="J18" s="31">
        <v>-18639000</v>
      </c>
      <c r="K18" s="30">
        <f>SUM(G18:J18)</f>
        <v>9894000</v>
      </c>
      <c r="L18" s="31">
        <v>7000</v>
      </c>
      <c r="M18" s="31">
        <v>-5090000</v>
      </c>
      <c r="N18" s="31">
        <v>6548000</v>
      </c>
      <c r="O18" s="31">
        <v>-8343000</v>
      </c>
      <c r="P18" s="30">
        <f>SUM(L18:O18)</f>
        <v>-6878000</v>
      </c>
      <c r="Q18" s="31">
        <v>-672000</v>
      </c>
      <c r="R18" s="31">
        <v>187000</v>
      </c>
      <c r="S18" s="31">
        <v>485000</v>
      </c>
      <c r="T18" s="31">
        <v>-1418000</v>
      </c>
      <c r="U18" s="30">
        <f>SUM(Q18:T18)</f>
        <v>-1418000</v>
      </c>
      <c r="V18" s="31">
        <v>-912000</v>
      </c>
      <c r="W18" s="31">
        <v>141000</v>
      </c>
      <c r="X18" s="31">
        <v>315000</v>
      </c>
      <c r="Y18" s="31">
        <v>-1084000</v>
      </c>
      <c r="Z18" s="30">
        <f>SUM(V18:Y18)</f>
        <v>-1540000</v>
      </c>
      <c r="AA18" s="31">
        <v>187000</v>
      </c>
      <c r="AB18" s="31">
        <v>31000</v>
      </c>
      <c r="AC18" s="31">
        <v>-14000</v>
      </c>
      <c r="AD18" s="31">
        <v>-89000</v>
      </c>
      <c r="AE18" s="30">
        <f>SUM(AA18:AD18)</f>
        <v>115000</v>
      </c>
      <c r="AF18" s="31">
        <v>47000</v>
      </c>
      <c r="AG18" s="31">
        <v>40000</v>
      </c>
      <c r="AH18" s="31">
        <v>-47000</v>
      </c>
      <c r="AI18" s="31">
        <v>-498000</v>
      </c>
      <c r="AJ18" s="30">
        <f>SUM(AF18:AI18)</f>
        <v>-458000</v>
      </c>
      <c r="AK18" s="31">
        <v>28000</v>
      </c>
      <c r="AL18" s="31">
        <v>10000</v>
      </c>
      <c r="AM18" s="31">
        <v>11000</v>
      </c>
      <c r="AN18" s="31">
        <v>-496000</v>
      </c>
      <c r="AO18" s="30">
        <f t="shared" si="0"/>
        <v>-447000</v>
      </c>
      <c r="AP18" s="31">
        <v>112000</v>
      </c>
      <c r="AQ18" s="31">
        <v>1000</v>
      </c>
      <c r="AR18" s="1"/>
    </row>
    <row r="19" spans="1:44" ht="16.75" customHeight="1" x14ac:dyDescent="0.15">
      <c r="A19" s="61" t="s">
        <v>159</v>
      </c>
      <c r="B19" s="31">
        <v>12400000</v>
      </c>
      <c r="C19" s="31">
        <v>13154000</v>
      </c>
      <c r="D19" s="31">
        <v>13290000</v>
      </c>
      <c r="E19" s="31">
        <v>14023000</v>
      </c>
      <c r="F19" s="30">
        <f>SUM(B19:E19)</f>
        <v>52867000</v>
      </c>
      <c r="G19" s="31">
        <v>17798000</v>
      </c>
      <c r="H19" s="31">
        <v>17667000</v>
      </c>
      <c r="I19" s="31">
        <v>26082000</v>
      </c>
      <c r="J19" s="31">
        <v>41175000</v>
      </c>
      <c r="K19" s="30">
        <f>SUM(G19:J19)</f>
        <v>102722000</v>
      </c>
      <c r="L19" s="31">
        <v>18630000</v>
      </c>
      <c r="M19" s="31">
        <v>23354000</v>
      </c>
      <c r="N19" s="31">
        <v>30295000</v>
      </c>
      <c r="O19" s="31">
        <v>17168000</v>
      </c>
      <c r="P19" s="30">
        <f>SUM(L19:O19)</f>
        <v>89447000</v>
      </c>
      <c r="Q19" s="31">
        <v>16485000</v>
      </c>
      <c r="R19" s="31">
        <v>24204000</v>
      </c>
      <c r="S19" s="31">
        <v>23894000</v>
      </c>
      <c r="T19" s="31">
        <v>47124000</v>
      </c>
      <c r="U19" s="30">
        <f>SUM(Q19:T19)</f>
        <v>111707000</v>
      </c>
      <c r="V19" s="31">
        <v>18496000</v>
      </c>
      <c r="W19" s="31">
        <v>19221000</v>
      </c>
      <c r="X19" s="31">
        <v>23758000</v>
      </c>
      <c r="Y19" s="31">
        <v>25782000</v>
      </c>
      <c r="Z19" s="30">
        <f>SUM(V19:Y19)</f>
        <v>87257000</v>
      </c>
      <c r="AA19" s="31">
        <v>24225000</v>
      </c>
      <c r="AB19" s="31">
        <v>27293000</v>
      </c>
      <c r="AC19" s="31">
        <v>29624000</v>
      </c>
      <c r="AD19" s="31">
        <v>44658000</v>
      </c>
      <c r="AE19" s="30">
        <f>SUM(AA19:AD19)</f>
        <v>125800000</v>
      </c>
      <c r="AF19" s="31">
        <v>13292000</v>
      </c>
      <c r="AG19" s="31">
        <v>15735000</v>
      </c>
      <c r="AH19" s="31">
        <v>17497000</v>
      </c>
      <c r="AI19" s="31">
        <v>24780000</v>
      </c>
      <c r="AJ19" s="30">
        <f>SUM(AF19:AI19)</f>
        <v>71304000</v>
      </c>
      <c r="AK19" s="31">
        <v>27985000</v>
      </c>
      <c r="AL19" s="31">
        <v>29068000</v>
      </c>
      <c r="AM19" s="31">
        <v>26760000</v>
      </c>
      <c r="AN19" s="31">
        <v>24166000</v>
      </c>
      <c r="AO19" s="30">
        <f t="shared" si="0"/>
        <v>107979000</v>
      </c>
      <c r="AP19" s="31">
        <v>25410000</v>
      </c>
      <c r="AQ19" s="31">
        <v>20517000</v>
      </c>
      <c r="AR19" s="31">
        <v>18131000</v>
      </c>
    </row>
    <row r="20" spans="1:44" ht="16.75" customHeight="1" x14ac:dyDescent="0.15">
      <c r="A20" s="7" t="s">
        <v>160</v>
      </c>
      <c r="F20" s="46"/>
      <c r="K20" s="46"/>
      <c r="P20" s="46"/>
      <c r="U20" s="46"/>
      <c r="Z20" s="46"/>
      <c r="AE20" s="46"/>
      <c r="AJ20" s="46"/>
      <c r="AO20" s="46"/>
    </row>
    <row r="21" spans="1:44" ht="16.75" customHeight="1" x14ac:dyDescent="0.15">
      <c r="A21" s="61" t="s">
        <v>161</v>
      </c>
      <c r="B21" s="31">
        <v>3626000</v>
      </c>
      <c r="C21" s="31">
        <v>-8301000</v>
      </c>
      <c r="D21" s="31">
        <v>-5143000</v>
      </c>
      <c r="E21" s="31">
        <v>-3885000</v>
      </c>
      <c r="F21" s="30">
        <f t="shared" ref="F21:F26" si="1">SUM(B21:E21)</f>
        <v>-13703000</v>
      </c>
      <c r="G21" s="31">
        <v>-852000</v>
      </c>
      <c r="H21" s="31">
        <v>-1797000</v>
      </c>
      <c r="I21" s="31">
        <v>-32362000</v>
      </c>
      <c r="J21" s="31">
        <v>-9400000</v>
      </c>
      <c r="K21" s="30">
        <f t="shared" ref="K21:K26" si="2">SUM(G21:J21)</f>
        <v>-44411000</v>
      </c>
      <c r="L21" s="31">
        <v>-3451000</v>
      </c>
      <c r="M21" s="31">
        <v>-7807000</v>
      </c>
      <c r="N21" s="31">
        <v>-593000</v>
      </c>
      <c r="O21" s="31">
        <v>-8667000</v>
      </c>
      <c r="P21" s="30">
        <f t="shared" ref="P21:P26" si="3">SUM(L21:O21)</f>
        <v>-20518000</v>
      </c>
      <c r="Q21" s="31">
        <v>-5860000</v>
      </c>
      <c r="R21" s="31">
        <v>-3724000</v>
      </c>
      <c r="S21" s="31">
        <v>-17062000</v>
      </c>
      <c r="T21" s="31">
        <v>1818000</v>
      </c>
      <c r="U21" s="30">
        <f t="shared" ref="U21:U26" si="4">SUM(Q21:T21)</f>
        <v>-24828000</v>
      </c>
      <c r="V21" s="31">
        <v>-7049000</v>
      </c>
      <c r="W21" s="31">
        <v>-11024000</v>
      </c>
      <c r="X21" s="31">
        <v>-27803000</v>
      </c>
      <c r="Y21" s="31">
        <v>7265000</v>
      </c>
      <c r="Z21" s="30">
        <f t="shared" ref="Z21:Z26" si="5">SUM(V21:Y21)</f>
        <v>-38611000</v>
      </c>
      <c r="AA21" s="31">
        <v>-7733000</v>
      </c>
      <c r="AB21" s="31">
        <v>-3716000</v>
      </c>
      <c r="AC21" s="31">
        <v>-15722000</v>
      </c>
      <c r="AD21" s="31">
        <v>15048000</v>
      </c>
      <c r="AE21" s="30">
        <f t="shared" ref="AE21:AE26" si="6">SUM(AA21:AD21)</f>
        <v>-12123000</v>
      </c>
      <c r="AF21" s="31">
        <v>-14391000</v>
      </c>
      <c r="AG21" s="31">
        <v>-1867000</v>
      </c>
      <c r="AH21" s="31">
        <v>-24778000</v>
      </c>
      <c r="AI21" s="31">
        <v>8700000</v>
      </c>
      <c r="AJ21" s="30">
        <f t="shared" ref="AJ21:AJ26" si="7">SUM(AF21:AI21)</f>
        <v>-32336000</v>
      </c>
      <c r="AK21" s="31">
        <v>-16582000</v>
      </c>
      <c r="AL21" s="31">
        <v>13955000</v>
      </c>
      <c r="AM21" s="31">
        <v>-19013000</v>
      </c>
      <c r="AN21" s="31">
        <v>25187000</v>
      </c>
      <c r="AO21" s="30">
        <f t="shared" ref="AO21:AO26" si="8">SUM(AK21:AN21)</f>
        <v>3547000</v>
      </c>
      <c r="AP21" s="31">
        <v>-34265000</v>
      </c>
      <c r="AQ21" s="31">
        <v>2351000</v>
      </c>
      <c r="AR21" s="31">
        <v>-1340000</v>
      </c>
    </row>
    <row r="22" spans="1:44" ht="16.75" customHeight="1" x14ac:dyDescent="0.15">
      <c r="A22" s="61" t="s">
        <v>162</v>
      </c>
      <c r="B22" s="31">
        <v>0</v>
      </c>
      <c r="C22" s="31">
        <v>0</v>
      </c>
      <c r="D22" s="31">
        <v>0</v>
      </c>
      <c r="E22" s="31">
        <v>0</v>
      </c>
      <c r="F22" s="30">
        <f t="shared" si="1"/>
        <v>0</v>
      </c>
      <c r="G22" s="31">
        <v>-998000</v>
      </c>
      <c r="H22" s="31">
        <v>-1049000</v>
      </c>
      <c r="I22" s="31">
        <v>-988000</v>
      </c>
      <c r="J22" s="31">
        <v>-1263000</v>
      </c>
      <c r="K22" s="30">
        <f t="shared" si="2"/>
        <v>-4298000</v>
      </c>
      <c r="L22" s="31">
        <v>174000</v>
      </c>
      <c r="M22" s="31">
        <v>-780000</v>
      </c>
      <c r="N22" s="31">
        <v>-2104000</v>
      </c>
      <c r="O22" s="31">
        <v>-2563000</v>
      </c>
      <c r="P22" s="30">
        <f t="shared" si="3"/>
        <v>-5273000</v>
      </c>
      <c r="Q22" s="31">
        <v>-1681000</v>
      </c>
      <c r="R22" s="31">
        <v>-1764000</v>
      </c>
      <c r="S22" s="31">
        <v>-1637000</v>
      </c>
      <c r="T22" s="31">
        <v>-1523000</v>
      </c>
      <c r="U22" s="30">
        <f t="shared" si="4"/>
        <v>-6605000</v>
      </c>
      <c r="V22" s="31">
        <v>-3383000</v>
      </c>
      <c r="W22" s="31">
        <v>-1986000</v>
      </c>
      <c r="X22" s="31">
        <v>-1495000</v>
      </c>
      <c r="Y22" s="31">
        <v>-1111000</v>
      </c>
      <c r="Z22" s="30">
        <f t="shared" si="5"/>
        <v>-7975000</v>
      </c>
      <c r="AA22" s="31">
        <v>-369000</v>
      </c>
      <c r="AB22" s="31">
        <v>-551000</v>
      </c>
      <c r="AC22" s="31">
        <v>-1203000</v>
      </c>
      <c r="AD22" s="31">
        <v>-4313000</v>
      </c>
      <c r="AE22" s="30">
        <f t="shared" si="6"/>
        <v>-6436000</v>
      </c>
      <c r="AF22" s="31">
        <v>86000</v>
      </c>
      <c r="AG22" s="31">
        <v>-2993000</v>
      </c>
      <c r="AH22" s="31">
        <v>-4235000</v>
      </c>
      <c r="AI22" s="31">
        <v>-3971000</v>
      </c>
      <c r="AJ22" s="30">
        <f t="shared" si="7"/>
        <v>-11113000</v>
      </c>
      <c r="AK22" s="31">
        <v>2741000</v>
      </c>
      <c r="AL22" s="31">
        <v>1946000</v>
      </c>
      <c r="AM22" s="31">
        <v>-1042000</v>
      </c>
      <c r="AN22" s="31">
        <v>46000</v>
      </c>
      <c r="AO22" s="30">
        <f t="shared" si="8"/>
        <v>3691000</v>
      </c>
      <c r="AP22" s="31">
        <v>670000</v>
      </c>
      <c r="AQ22" s="31">
        <v>1979000</v>
      </c>
      <c r="AR22" s="31">
        <v>1568000</v>
      </c>
    </row>
    <row r="23" spans="1:44" ht="16.75" customHeight="1" x14ac:dyDescent="0.15">
      <c r="A23" s="61" t="s">
        <v>163</v>
      </c>
      <c r="B23" s="31">
        <v>1253000</v>
      </c>
      <c r="C23" s="31">
        <v>231000</v>
      </c>
      <c r="D23" s="31">
        <v>148000</v>
      </c>
      <c r="E23" s="31">
        <v>-1070000</v>
      </c>
      <c r="F23" s="30">
        <f t="shared" si="1"/>
        <v>562000</v>
      </c>
      <c r="G23" s="31">
        <v>-574000</v>
      </c>
      <c r="H23" s="31">
        <v>1838000</v>
      </c>
      <c r="I23" s="31">
        <v>-6151000</v>
      </c>
      <c r="J23" s="31">
        <v>1781000</v>
      </c>
      <c r="K23" s="30">
        <f t="shared" si="2"/>
        <v>-3106000</v>
      </c>
      <c r="L23" s="31">
        <v>3600000</v>
      </c>
      <c r="M23" s="31">
        <v>-7497000</v>
      </c>
      <c r="N23" s="31">
        <v>6301000</v>
      </c>
      <c r="O23" s="31">
        <v>-8548000</v>
      </c>
      <c r="P23" s="30">
        <f t="shared" si="3"/>
        <v>-6144000</v>
      </c>
      <c r="Q23" s="31">
        <v>4904000</v>
      </c>
      <c r="R23" s="31">
        <v>2799000</v>
      </c>
      <c r="S23" s="31">
        <v>-192000</v>
      </c>
      <c r="T23" s="31">
        <v>-26283000</v>
      </c>
      <c r="U23" s="30">
        <f t="shared" si="4"/>
        <v>-18772000</v>
      </c>
      <c r="V23" s="31">
        <v>19336000</v>
      </c>
      <c r="W23" s="31">
        <v>4072000</v>
      </c>
      <c r="X23" s="31">
        <v>-1331000</v>
      </c>
      <c r="Y23" s="31">
        <v>4786000</v>
      </c>
      <c r="Z23" s="30">
        <f t="shared" si="5"/>
        <v>26863000</v>
      </c>
      <c r="AA23" s="31">
        <v>4352000</v>
      </c>
      <c r="AB23" s="31">
        <v>4608000</v>
      </c>
      <c r="AC23" s="31">
        <v>-7372000</v>
      </c>
      <c r="AD23" s="31">
        <v>6117000</v>
      </c>
      <c r="AE23" s="30">
        <f t="shared" si="6"/>
        <v>7705000</v>
      </c>
      <c r="AF23" s="31">
        <v>5008000</v>
      </c>
      <c r="AG23" s="31">
        <v>735000</v>
      </c>
      <c r="AH23" s="31">
        <v>-4831000</v>
      </c>
      <c r="AI23" s="31">
        <v>8514000</v>
      </c>
      <c r="AJ23" s="30">
        <f t="shared" si="7"/>
        <v>9426000</v>
      </c>
      <c r="AK23" s="31">
        <v>3667000</v>
      </c>
      <c r="AL23" s="31">
        <v>331000</v>
      </c>
      <c r="AM23" s="31">
        <v>-6596000</v>
      </c>
      <c r="AN23" s="31">
        <v>4703000</v>
      </c>
      <c r="AO23" s="30">
        <f t="shared" si="8"/>
        <v>2105000</v>
      </c>
      <c r="AP23" s="31">
        <v>5284000</v>
      </c>
      <c r="AQ23" s="31">
        <v>-3466000</v>
      </c>
      <c r="AR23" s="31">
        <v>-3655000</v>
      </c>
    </row>
    <row r="24" spans="1:44" ht="16.75" customHeight="1" x14ac:dyDescent="0.15">
      <c r="A24" s="61" t="s">
        <v>164</v>
      </c>
      <c r="B24" s="31">
        <v>-2432000</v>
      </c>
      <c r="C24" s="31">
        <v>-543000</v>
      </c>
      <c r="D24" s="31">
        <v>5849000</v>
      </c>
      <c r="E24" s="31">
        <v>-6093000</v>
      </c>
      <c r="F24" s="30">
        <f t="shared" si="1"/>
        <v>-3219000</v>
      </c>
      <c r="G24" s="31">
        <v>4403000</v>
      </c>
      <c r="H24" s="31">
        <v>-8888000</v>
      </c>
      <c r="I24" s="31">
        <v>22989000</v>
      </c>
      <c r="J24" s="31">
        <v>6804000</v>
      </c>
      <c r="K24" s="30">
        <f t="shared" si="2"/>
        <v>25308000</v>
      </c>
      <c r="L24" s="31">
        <v>-188000</v>
      </c>
      <c r="M24" s="31">
        <v>3009000</v>
      </c>
      <c r="N24" s="31">
        <v>9776000</v>
      </c>
      <c r="O24" s="31">
        <v>12326000</v>
      </c>
      <c r="P24" s="30">
        <f t="shared" si="3"/>
        <v>24923000</v>
      </c>
      <c r="Q24" s="31">
        <v>-22684000</v>
      </c>
      <c r="R24" s="31">
        <v>2013000</v>
      </c>
      <c r="S24" s="31">
        <v>13824000</v>
      </c>
      <c r="T24" s="31">
        <v>6731000</v>
      </c>
      <c r="U24" s="30">
        <f t="shared" si="4"/>
        <v>-116000</v>
      </c>
      <c r="V24" s="31">
        <v>-37276000</v>
      </c>
      <c r="W24" s="31">
        <v>447000</v>
      </c>
      <c r="X24" s="31">
        <v>34358000</v>
      </c>
      <c r="Y24" s="31">
        <v>11321000</v>
      </c>
      <c r="Z24" s="30">
        <f t="shared" si="5"/>
        <v>8850000</v>
      </c>
      <c r="AA24" s="31">
        <v>-34557000</v>
      </c>
      <c r="AB24" s="31">
        <v>5080000</v>
      </c>
      <c r="AC24" s="31">
        <v>20168000</v>
      </c>
      <c r="AD24" s="31">
        <v>-6060000</v>
      </c>
      <c r="AE24" s="30">
        <f t="shared" si="6"/>
        <v>-15369000</v>
      </c>
      <c r="AF24" s="31">
        <v>-25225000</v>
      </c>
      <c r="AG24" s="31">
        <v>12340000</v>
      </c>
      <c r="AH24" s="31">
        <v>21639000</v>
      </c>
      <c r="AI24" s="31">
        <v>-246000</v>
      </c>
      <c r="AJ24" s="30">
        <f t="shared" si="7"/>
        <v>8508000</v>
      </c>
      <c r="AK24" s="31">
        <v>-39046000</v>
      </c>
      <c r="AL24" s="31">
        <v>7052000</v>
      </c>
      <c r="AM24" s="31">
        <v>23829000</v>
      </c>
      <c r="AN24" s="31">
        <v>11738000</v>
      </c>
      <c r="AO24" s="30">
        <f t="shared" si="8"/>
        <v>3573000</v>
      </c>
      <c r="AP24" s="31">
        <v>-35861000</v>
      </c>
      <c r="AQ24" s="31">
        <v>11771000</v>
      </c>
      <c r="AR24" s="31">
        <v>11198000</v>
      </c>
    </row>
    <row r="25" spans="1:44" ht="16.75" customHeight="1" x14ac:dyDescent="0.15">
      <c r="A25" s="61" t="s">
        <v>165</v>
      </c>
      <c r="B25" s="31">
        <v>-10889000</v>
      </c>
      <c r="C25" s="31">
        <v>5851000</v>
      </c>
      <c r="D25" s="31">
        <v>14390000</v>
      </c>
      <c r="E25" s="31">
        <v>-7042000</v>
      </c>
      <c r="F25" s="30">
        <f t="shared" si="1"/>
        <v>2310000</v>
      </c>
      <c r="G25" s="31">
        <v>-1898000</v>
      </c>
      <c r="H25" s="31">
        <v>-14518000</v>
      </c>
      <c r="I25" s="31">
        <v>-33631000</v>
      </c>
      <c r="J25" s="31">
        <v>55134000</v>
      </c>
      <c r="K25" s="30">
        <f t="shared" si="2"/>
        <v>5087000</v>
      </c>
      <c r="L25" s="31">
        <v>-863000</v>
      </c>
      <c r="M25" s="31">
        <v>-6926000</v>
      </c>
      <c r="N25" s="31">
        <v>-5634000</v>
      </c>
      <c r="O25" s="31">
        <v>-12030000</v>
      </c>
      <c r="P25" s="30">
        <f t="shared" si="3"/>
        <v>-25453000</v>
      </c>
      <c r="Q25" s="31">
        <v>-1105000</v>
      </c>
      <c r="R25" s="31">
        <v>-2478000</v>
      </c>
      <c r="S25" s="31">
        <v>-5399000</v>
      </c>
      <c r="T25" s="31">
        <v>-17233000</v>
      </c>
      <c r="U25" s="30">
        <f t="shared" si="4"/>
        <v>-26215000</v>
      </c>
      <c r="V25" s="31">
        <v>-1000000</v>
      </c>
      <c r="W25" s="31">
        <v>368000</v>
      </c>
      <c r="X25" s="31">
        <v>1630000</v>
      </c>
      <c r="Y25" s="31">
        <v>32971000</v>
      </c>
      <c r="Z25" s="30">
        <f t="shared" si="5"/>
        <v>33969000</v>
      </c>
      <c r="AA25" s="31">
        <v>2131000</v>
      </c>
      <c r="AB25" s="31">
        <v>-618000</v>
      </c>
      <c r="AC25" s="31">
        <v>5454000</v>
      </c>
      <c r="AD25" s="31">
        <v>-6371000</v>
      </c>
      <c r="AE25" s="30">
        <f t="shared" si="6"/>
        <v>596000</v>
      </c>
      <c r="AF25" s="31">
        <v>37236000</v>
      </c>
      <c r="AG25" s="31">
        <v>6463000</v>
      </c>
      <c r="AH25" s="31">
        <v>-14139000</v>
      </c>
      <c r="AI25" s="31">
        <v>-7285000</v>
      </c>
      <c r="AJ25" s="30">
        <f t="shared" si="7"/>
        <v>22275000</v>
      </c>
      <c r="AK25" s="31">
        <v>6792000</v>
      </c>
      <c r="AL25" s="31">
        <v>-1222000</v>
      </c>
      <c r="AM25" s="31">
        <v>-1617000</v>
      </c>
      <c r="AN25" s="31">
        <v>-523000</v>
      </c>
      <c r="AO25" s="30">
        <f t="shared" si="8"/>
        <v>3430000</v>
      </c>
      <c r="AP25" s="31">
        <v>4482000</v>
      </c>
      <c r="AQ25" s="31">
        <v>-5295000</v>
      </c>
      <c r="AR25" s="31">
        <v>2108000</v>
      </c>
    </row>
    <row r="26" spans="1:44" ht="16.75" customHeight="1" x14ac:dyDescent="0.15">
      <c r="A26" s="70" t="s">
        <v>166</v>
      </c>
      <c r="B26" s="18">
        <v>-1277000</v>
      </c>
      <c r="C26" s="18">
        <v>49000</v>
      </c>
      <c r="D26" s="18">
        <v>1667000</v>
      </c>
      <c r="E26" s="18">
        <v>-721000</v>
      </c>
      <c r="F26" s="19">
        <f t="shared" si="1"/>
        <v>-282000</v>
      </c>
      <c r="G26" s="18">
        <v>427000</v>
      </c>
      <c r="H26" s="18">
        <v>-1942000</v>
      </c>
      <c r="I26" s="18">
        <v>-40000</v>
      </c>
      <c r="J26" s="18">
        <v>2017000</v>
      </c>
      <c r="K26" s="19">
        <f t="shared" si="2"/>
        <v>462000</v>
      </c>
      <c r="L26" s="18">
        <v>-1101000</v>
      </c>
      <c r="M26" s="18">
        <v>968000</v>
      </c>
      <c r="N26" s="18">
        <v>-102000</v>
      </c>
      <c r="O26" s="18">
        <v>2058000</v>
      </c>
      <c r="P26" s="19">
        <f t="shared" si="3"/>
        <v>1823000</v>
      </c>
      <c r="Q26" s="18">
        <v>-657000</v>
      </c>
      <c r="R26" s="18">
        <v>556000</v>
      </c>
      <c r="S26" s="18">
        <v>5168000</v>
      </c>
      <c r="T26" s="18">
        <v>-156000</v>
      </c>
      <c r="U26" s="19">
        <f t="shared" si="4"/>
        <v>4911000</v>
      </c>
      <c r="V26" s="18">
        <v>-419000</v>
      </c>
      <c r="W26" s="18">
        <v>-82000</v>
      </c>
      <c r="X26" s="18">
        <v>3927000</v>
      </c>
      <c r="Y26" s="18">
        <v>1258000</v>
      </c>
      <c r="Z26" s="19">
        <f t="shared" si="5"/>
        <v>4684000</v>
      </c>
      <c r="AA26" s="18">
        <v>-1120000</v>
      </c>
      <c r="AB26" s="18">
        <v>1844000</v>
      </c>
      <c r="AC26" s="18">
        <v>-453000</v>
      </c>
      <c r="AD26" s="18">
        <v>3937000</v>
      </c>
      <c r="AE26" s="19">
        <f t="shared" si="6"/>
        <v>4208000</v>
      </c>
      <c r="AF26" s="18">
        <v>7098000</v>
      </c>
      <c r="AG26" s="18">
        <v>-6195000</v>
      </c>
      <c r="AH26" s="18">
        <v>8834000</v>
      </c>
      <c r="AI26" s="18">
        <v>-1403000</v>
      </c>
      <c r="AJ26" s="19">
        <f t="shared" si="7"/>
        <v>8334000</v>
      </c>
      <c r="AK26" s="18">
        <v>7503000</v>
      </c>
      <c r="AL26" s="18">
        <v>-2436000</v>
      </c>
      <c r="AM26" s="18">
        <v>8861000</v>
      </c>
      <c r="AN26" s="18">
        <v>969000</v>
      </c>
      <c r="AO26" s="19">
        <f t="shared" si="8"/>
        <v>14897000</v>
      </c>
      <c r="AP26" s="18">
        <v>5717000</v>
      </c>
      <c r="AQ26" s="18">
        <v>-2066000</v>
      </c>
      <c r="AR26" s="18">
        <v>-3758000</v>
      </c>
    </row>
    <row r="27" spans="1:44" ht="16.75" customHeight="1" x14ac:dyDescent="0.15">
      <c r="A27" s="64" t="s">
        <v>167</v>
      </c>
      <c r="B27" s="87">
        <f t="shared" ref="B27:AR27" si="9">SUM(B6:B26)</f>
        <v>-10822000</v>
      </c>
      <c r="C27" s="87">
        <f t="shared" si="9"/>
        <v>-8029000</v>
      </c>
      <c r="D27" s="87">
        <f t="shared" si="9"/>
        <v>14096000</v>
      </c>
      <c r="E27" s="87">
        <f t="shared" si="9"/>
        <v>-9335000</v>
      </c>
      <c r="F27" s="86">
        <f t="shared" si="9"/>
        <v>-14090000</v>
      </c>
      <c r="G27" s="87">
        <f t="shared" si="9"/>
        <v>-2280000</v>
      </c>
      <c r="H27" s="87">
        <f t="shared" si="9"/>
        <v>-27130000</v>
      </c>
      <c r="I27" s="87">
        <f t="shared" si="9"/>
        <v>-10922000</v>
      </c>
      <c r="J27" s="87">
        <f t="shared" si="9"/>
        <v>38354000</v>
      </c>
      <c r="K27" s="86">
        <f t="shared" si="9"/>
        <v>-1978000</v>
      </c>
      <c r="L27" s="87">
        <f t="shared" si="9"/>
        <v>-15408000</v>
      </c>
      <c r="M27" s="87">
        <f t="shared" si="9"/>
        <v>-28751000</v>
      </c>
      <c r="N27" s="87">
        <f t="shared" si="9"/>
        <v>15804000</v>
      </c>
      <c r="O27" s="87">
        <f t="shared" si="9"/>
        <v>-220000</v>
      </c>
      <c r="P27" s="86">
        <f t="shared" si="9"/>
        <v>-28575000</v>
      </c>
      <c r="Q27" s="87">
        <f t="shared" si="9"/>
        <v>-23612000</v>
      </c>
      <c r="R27" s="87">
        <f t="shared" si="9"/>
        <v>6249000</v>
      </c>
      <c r="S27" s="87">
        <f t="shared" si="9"/>
        <v>14690000</v>
      </c>
      <c r="T27" s="87">
        <f t="shared" si="9"/>
        <v>-17887000</v>
      </c>
      <c r="U27" s="86">
        <f t="shared" si="9"/>
        <v>-20560000</v>
      </c>
      <c r="V27" s="87">
        <f t="shared" si="9"/>
        <v>-17241000</v>
      </c>
      <c r="W27" s="87">
        <f t="shared" si="9"/>
        <v>10901000</v>
      </c>
      <c r="X27" s="87">
        <f t="shared" si="9"/>
        <v>25473000</v>
      </c>
      <c r="Y27" s="87">
        <f t="shared" si="9"/>
        <v>58944000</v>
      </c>
      <c r="Z27" s="86">
        <f t="shared" si="9"/>
        <v>78077000</v>
      </c>
      <c r="AA27" s="87">
        <f t="shared" si="9"/>
        <v>-33369000</v>
      </c>
      <c r="AB27" s="87">
        <f t="shared" si="9"/>
        <v>21375000</v>
      </c>
      <c r="AC27" s="87">
        <f t="shared" si="9"/>
        <v>15770000</v>
      </c>
      <c r="AD27" s="87">
        <f t="shared" si="9"/>
        <v>30665000</v>
      </c>
      <c r="AE27" s="86">
        <f t="shared" si="9"/>
        <v>34441000</v>
      </c>
      <c r="AF27" s="87">
        <f t="shared" si="9"/>
        <v>25693000</v>
      </c>
      <c r="AG27" s="87">
        <f t="shared" si="9"/>
        <v>35764000</v>
      </c>
      <c r="AH27" s="87">
        <f t="shared" si="9"/>
        <v>16556000</v>
      </c>
      <c r="AI27" s="87">
        <f t="shared" si="9"/>
        <v>27643000</v>
      </c>
      <c r="AJ27" s="86">
        <f t="shared" si="9"/>
        <v>105656000</v>
      </c>
      <c r="AK27" s="87">
        <f t="shared" si="9"/>
        <v>-9328000</v>
      </c>
      <c r="AL27" s="87">
        <f t="shared" si="9"/>
        <v>55596000</v>
      </c>
      <c r="AM27" s="87">
        <f t="shared" si="9"/>
        <v>45117000</v>
      </c>
      <c r="AN27" s="87">
        <f t="shared" si="9"/>
        <v>62580000</v>
      </c>
      <c r="AO27" s="86">
        <f t="shared" si="9"/>
        <v>153965000</v>
      </c>
      <c r="AP27" s="87">
        <f t="shared" si="9"/>
        <v>-15821000</v>
      </c>
      <c r="AQ27" s="87">
        <f t="shared" si="9"/>
        <v>57408000</v>
      </c>
      <c r="AR27" s="87">
        <f t="shared" si="9"/>
        <v>67266000</v>
      </c>
    </row>
    <row r="28" spans="1:44" ht="15" customHeight="1" x14ac:dyDescent="0.15">
      <c r="F28" s="46"/>
      <c r="K28" s="46"/>
      <c r="P28" s="46"/>
      <c r="U28" s="46"/>
      <c r="Z28" s="46"/>
      <c r="AE28" s="46"/>
      <c r="AJ28" s="46"/>
      <c r="AO28" s="46"/>
    </row>
    <row r="29" spans="1:44" ht="16.75" customHeight="1" x14ac:dyDescent="0.15">
      <c r="A29" s="54" t="s">
        <v>168</v>
      </c>
      <c r="F29" s="46"/>
      <c r="K29" s="46"/>
      <c r="P29" s="46"/>
      <c r="U29" s="46"/>
      <c r="Z29" s="46"/>
      <c r="AE29" s="46"/>
      <c r="AJ29" s="46"/>
      <c r="AO29" s="46"/>
    </row>
    <row r="30" spans="1:44" ht="16.75" customHeight="1" x14ac:dyDescent="0.15">
      <c r="A30" s="61" t="s">
        <v>169</v>
      </c>
      <c r="B30" s="31">
        <v>0</v>
      </c>
      <c r="C30" s="31">
        <v>4000000</v>
      </c>
      <c r="D30" s="31">
        <v>0</v>
      </c>
      <c r="E30" s="31">
        <v>0</v>
      </c>
      <c r="F30" s="30">
        <f t="shared" ref="F30:F39" si="10">SUM(B30:E30)</f>
        <v>4000000</v>
      </c>
      <c r="G30" s="31">
        <v>0</v>
      </c>
      <c r="H30" s="31">
        <v>0</v>
      </c>
      <c r="I30" s="31">
        <v>0</v>
      </c>
      <c r="J30" s="31">
        <v>0</v>
      </c>
      <c r="K30" s="30">
        <f t="shared" ref="K30:K39" si="11">SUM(G30:J30)</f>
        <v>0</v>
      </c>
      <c r="L30" s="31">
        <v>0</v>
      </c>
      <c r="M30" s="31">
        <v>0</v>
      </c>
      <c r="N30" s="31">
        <v>0</v>
      </c>
      <c r="O30" s="31">
        <v>0</v>
      </c>
      <c r="P30" s="30">
        <f t="shared" ref="P30:P39" si="12">SUM(L30:O30)</f>
        <v>0</v>
      </c>
      <c r="Q30" s="31">
        <v>0</v>
      </c>
      <c r="R30" s="31">
        <v>0</v>
      </c>
      <c r="S30" s="31">
        <v>0</v>
      </c>
      <c r="T30" s="31">
        <v>0</v>
      </c>
      <c r="U30" s="30">
        <f t="shared" ref="U30:U39" si="13">SUM(Q30:T30)</f>
        <v>0</v>
      </c>
      <c r="V30" s="31">
        <v>0</v>
      </c>
      <c r="W30" s="31">
        <v>0</v>
      </c>
      <c r="X30" s="31">
        <v>0</v>
      </c>
      <c r="Y30" s="31">
        <v>0</v>
      </c>
      <c r="Z30" s="30">
        <f t="shared" ref="Z30:Z39" si="14">SUM(V30:Y30)</f>
        <v>0</v>
      </c>
      <c r="AA30" s="31">
        <v>0</v>
      </c>
      <c r="AB30" s="31">
        <v>0</v>
      </c>
      <c r="AC30" s="31">
        <v>0</v>
      </c>
      <c r="AD30" s="31">
        <v>0</v>
      </c>
      <c r="AE30" s="30">
        <f t="shared" ref="AE30:AE39" si="15">SUM(AA30:AD30)</f>
        <v>0</v>
      </c>
      <c r="AF30" s="31">
        <v>0</v>
      </c>
      <c r="AG30" s="31">
        <v>0</v>
      </c>
      <c r="AH30" s="31">
        <v>0</v>
      </c>
      <c r="AI30" s="31">
        <v>0</v>
      </c>
      <c r="AJ30" s="30">
        <f t="shared" ref="AJ30:AJ39" si="16">SUM(AF30:AI30)</f>
        <v>0</v>
      </c>
      <c r="AK30" s="31">
        <v>0</v>
      </c>
      <c r="AL30" s="31">
        <v>0</v>
      </c>
      <c r="AM30" s="31">
        <v>0</v>
      </c>
      <c r="AN30" s="31">
        <v>0</v>
      </c>
      <c r="AO30" s="30">
        <f t="shared" ref="AO30:AO39" si="17">SUM(AK30:AN30)</f>
        <v>0</v>
      </c>
      <c r="AP30" s="31">
        <v>0</v>
      </c>
      <c r="AQ30" s="31">
        <v>0</v>
      </c>
      <c r="AR30" s="31">
        <v>0</v>
      </c>
    </row>
    <row r="31" spans="1:44" ht="16.75" customHeight="1" x14ac:dyDescent="0.15">
      <c r="A31" s="61" t="s">
        <v>170</v>
      </c>
      <c r="B31" s="31">
        <v>-575000</v>
      </c>
      <c r="C31" s="31">
        <v>-638000</v>
      </c>
      <c r="D31" s="31">
        <v>-507000</v>
      </c>
      <c r="E31" s="31">
        <v>-1546000</v>
      </c>
      <c r="F31" s="30">
        <f t="shared" si="10"/>
        <v>-3266000</v>
      </c>
      <c r="G31" s="31">
        <v>-899000</v>
      </c>
      <c r="H31" s="31">
        <v>-423000</v>
      </c>
      <c r="I31" s="31">
        <v>0</v>
      </c>
      <c r="J31" s="31">
        <v>0</v>
      </c>
      <c r="K31" s="30">
        <f t="shared" si="11"/>
        <v>-1322000</v>
      </c>
      <c r="L31" s="31">
        <v>0</v>
      </c>
      <c r="M31" s="31">
        <v>0</v>
      </c>
      <c r="N31" s="31">
        <v>0</v>
      </c>
      <c r="O31" s="31">
        <v>0</v>
      </c>
      <c r="P31" s="30">
        <f t="shared" si="12"/>
        <v>0</v>
      </c>
      <c r="Q31" s="31">
        <v>0</v>
      </c>
      <c r="R31" s="31">
        <v>0</v>
      </c>
      <c r="S31" s="31">
        <v>0</v>
      </c>
      <c r="T31" s="31">
        <v>0</v>
      </c>
      <c r="U31" s="30">
        <f t="shared" si="13"/>
        <v>0</v>
      </c>
      <c r="V31" s="31">
        <v>0</v>
      </c>
      <c r="W31" s="31">
        <v>0</v>
      </c>
      <c r="X31" s="31">
        <v>0</v>
      </c>
      <c r="Y31" s="31">
        <v>0</v>
      </c>
      <c r="Z31" s="30">
        <f t="shared" si="14"/>
        <v>0</v>
      </c>
      <c r="AA31" s="31">
        <v>0</v>
      </c>
      <c r="AB31" s="31">
        <v>0</v>
      </c>
      <c r="AC31" s="31">
        <v>0</v>
      </c>
      <c r="AD31" s="31">
        <v>0</v>
      </c>
      <c r="AE31" s="30">
        <f t="shared" si="15"/>
        <v>0</v>
      </c>
      <c r="AF31" s="31">
        <v>0</v>
      </c>
      <c r="AG31" s="31">
        <v>0</v>
      </c>
      <c r="AH31" s="31">
        <v>0</v>
      </c>
      <c r="AI31" s="31">
        <v>0</v>
      </c>
      <c r="AJ31" s="30">
        <f t="shared" si="16"/>
        <v>0</v>
      </c>
      <c r="AK31" s="31">
        <v>0</v>
      </c>
      <c r="AL31" s="31">
        <v>0</v>
      </c>
      <c r="AM31" s="31">
        <v>0</v>
      </c>
      <c r="AN31" s="31">
        <v>0</v>
      </c>
      <c r="AO31" s="30">
        <f t="shared" si="17"/>
        <v>0</v>
      </c>
      <c r="AP31" s="31">
        <v>0</v>
      </c>
      <c r="AQ31" s="31">
        <v>0</v>
      </c>
      <c r="AR31" s="31">
        <v>0</v>
      </c>
    </row>
    <row r="32" spans="1:44" ht="16.75" customHeight="1" x14ac:dyDescent="0.15">
      <c r="A32" s="61" t="s">
        <v>171</v>
      </c>
      <c r="B32" s="31">
        <v>-2357000</v>
      </c>
      <c r="C32" s="31">
        <v>-330000</v>
      </c>
      <c r="D32" s="31">
        <v>-2562000</v>
      </c>
      <c r="E32" s="31">
        <v>-4126000</v>
      </c>
      <c r="F32" s="30">
        <f t="shared" si="10"/>
        <v>-9375000</v>
      </c>
      <c r="G32" s="31">
        <v>-712000</v>
      </c>
      <c r="H32" s="31">
        <v>-1323000</v>
      </c>
      <c r="I32" s="31">
        <v>-1938000</v>
      </c>
      <c r="J32" s="31">
        <v>-3347000</v>
      </c>
      <c r="K32" s="30">
        <f t="shared" si="11"/>
        <v>-7320000</v>
      </c>
      <c r="L32" s="31">
        <v>-4888000</v>
      </c>
      <c r="M32" s="31">
        <v>-2641000</v>
      </c>
      <c r="N32" s="31">
        <v>-2773000</v>
      </c>
      <c r="O32" s="31">
        <v>-1409000</v>
      </c>
      <c r="P32" s="30">
        <f t="shared" si="12"/>
        <v>-11711000</v>
      </c>
      <c r="Q32" s="31">
        <v>-832000</v>
      </c>
      <c r="R32" s="31">
        <v>-296000</v>
      </c>
      <c r="S32" s="31">
        <v>-678000</v>
      </c>
      <c r="T32" s="31">
        <v>-376000</v>
      </c>
      <c r="U32" s="30">
        <f t="shared" si="13"/>
        <v>-2182000</v>
      </c>
      <c r="V32" s="31">
        <v>-427000</v>
      </c>
      <c r="W32" s="31">
        <v>-876000</v>
      </c>
      <c r="X32" s="31">
        <v>-1316000</v>
      </c>
      <c r="Y32" s="31">
        <v>-1880000</v>
      </c>
      <c r="Z32" s="30">
        <f t="shared" si="14"/>
        <v>-4499000</v>
      </c>
      <c r="AA32" s="31">
        <v>-1741000</v>
      </c>
      <c r="AB32" s="31">
        <v>-2673000</v>
      </c>
      <c r="AC32" s="31">
        <v>-179000</v>
      </c>
      <c r="AD32" s="31">
        <v>-103000</v>
      </c>
      <c r="AE32" s="30">
        <f t="shared" si="15"/>
        <v>-4696000</v>
      </c>
      <c r="AF32" s="31">
        <v>-53000</v>
      </c>
      <c r="AG32" s="31">
        <v>-200000</v>
      </c>
      <c r="AH32" s="31">
        <v>-2211000</v>
      </c>
      <c r="AI32" s="31">
        <v>-1791000</v>
      </c>
      <c r="AJ32" s="30">
        <f t="shared" si="16"/>
        <v>-4255000</v>
      </c>
      <c r="AK32" s="31">
        <v>-226000</v>
      </c>
      <c r="AL32" s="31">
        <v>-241000</v>
      </c>
      <c r="AM32" s="31">
        <v>-282000</v>
      </c>
      <c r="AN32" s="31">
        <v>-293000</v>
      </c>
      <c r="AO32" s="30">
        <f t="shared" si="17"/>
        <v>-1042000</v>
      </c>
      <c r="AP32" s="31">
        <v>-336000</v>
      </c>
      <c r="AQ32" s="31">
        <v>-589000</v>
      </c>
      <c r="AR32" s="31">
        <v>-162000</v>
      </c>
    </row>
    <row r="33" spans="1:44" ht="16.75" customHeight="1" x14ac:dyDescent="0.15">
      <c r="A33" s="61" t="s">
        <v>172</v>
      </c>
      <c r="B33" s="31">
        <v>0</v>
      </c>
      <c r="C33" s="31">
        <v>0</v>
      </c>
      <c r="D33" s="31">
        <v>0</v>
      </c>
      <c r="E33" s="31">
        <v>0</v>
      </c>
      <c r="F33" s="30">
        <f t="shared" si="10"/>
        <v>0</v>
      </c>
      <c r="G33" s="31">
        <v>0</v>
      </c>
      <c r="H33" s="31">
        <v>0</v>
      </c>
      <c r="I33" s="31">
        <v>0</v>
      </c>
      <c r="J33" s="31">
        <v>0</v>
      </c>
      <c r="K33" s="30">
        <f t="shared" si="11"/>
        <v>0</v>
      </c>
      <c r="L33" s="31">
        <v>0</v>
      </c>
      <c r="M33" s="31">
        <v>517000</v>
      </c>
      <c r="N33" s="31">
        <v>0</v>
      </c>
      <c r="O33" s="31">
        <v>356000</v>
      </c>
      <c r="P33" s="30">
        <f t="shared" si="12"/>
        <v>873000</v>
      </c>
      <c r="Q33" s="31">
        <v>0</v>
      </c>
      <c r="R33" s="31">
        <v>0</v>
      </c>
      <c r="S33" s="31">
        <v>0</v>
      </c>
      <c r="T33" s="31">
        <v>0</v>
      </c>
      <c r="U33" s="30">
        <f t="shared" si="13"/>
        <v>0</v>
      </c>
      <c r="V33" s="31">
        <v>0</v>
      </c>
      <c r="W33" s="31">
        <v>0</v>
      </c>
      <c r="X33" s="31">
        <v>0</v>
      </c>
      <c r="Y33" s="31">
        <v>0</v>
      </c>
      <c r="Z33" s="30">
        <f t="shared" si="14"/>
        <v>0</v>
      </c>
      <c r="AA33" s="31">
        <v>0</v>
      </c>
      <c r="AB33" s="31">
        <v>0</v>
      </c>
      <c r="AC33" s="31">
        <v>0</v>
      </c>
      <c r="AD33" s="31">
        <v>0</v>
      </c>
      <c r="AE33" s="30">
        <f t="shared" si="15"/>
        <v>0</v>
      </c>
      <c r="AF33" s="31">
        <v>0</v>
      </c>
      <c r="AG33" s="31">
        <v>0</v>
      </c>
      <c r="AH33" s="31">
        <v>0</v>
      </c>
      <c r="AI33" s="31">
        <v>0</v>
      </c>
      <c r="AJ33" s="30">
        <f t="shared" si="16"/>
        <v>0</v>
      </c>
      <c r="AK33" s="31">
        <v>0</v>
      </c>
      <c r="AL33" s="31">
        <v>0</v>
      </c>
      <c r="AM33" s="31">
        <v>0</v>
      </c>
      <c r="AN33" s="31">
        <v>0</v>
      </c>
      <c r="AO33" s="30">
        <f t="shared" si="17"/>
        <v>0</v>
      </c>
      <c r="AP33" s="31">
        <v>0</v>
      </c>
      <c r="AQ33" s="31">
        <v>0</v>
      </c>
      <c r="AR33" s="31">
        <v>0</v>
      </c>
    </row>
    <row r="34" spans="1:44" ht="16.75" customHeight="1" x14ac:dyDescent="0.15">
      <c r="A34" s="61" t="s">
        <v>173</v>
      </c>
      <c r="B34" s="31">
        <v>0</v>
      </c>
      <c r="C34" s="31">
        <v>0</v>
      </c>
      <c r="D34" s="31">
        <v>-1000000</v>
      </c>
      <c r="E34" s="31">
        <v>0</v>
      </c>
      <c r="F34" s="30">
        <f t="shared" si="10"/>
        <v>-1000000</v>
      </c>
      <c r="G34" s="31">
        <v>-2500000</v>
      </c>
      <c r="H34" s="31">
        <v>0</v>
      </c>
      <c r="I34" s="31">
        <v>0</v>
      </c>
      <c r="J34" s="31">
        <v>0</v>
      </c>
      <c r="K34" s="30">
        <f t="shared" si="11"/>
        <v>-2500000</v>
      </c>
      <c r="L34" s="31">
        <v>0</v>
      </c>
      <c r="M34" s="31">
        <v>0</v>
      </c>
      <c r="N34" s="31">
        <v>0</v>
      </c>
      <c r="O34" s="31">
        <v>0</v>
      </c>
      <c r="P34" s="30">
        <f t="shared" si="12"/>
        <v>0</v>
      </c>
      <c r="Q34" s="31">
        <v>-667000</v>
      </c>
      <c r="R34" s="31">
        <v>-1206000</v>
      </c>
      <c r="S34" s="31">
        <v>-327000</v>
      </c>
      <c r="T34" s="31">
        <v>-4500000</v>
      </c>
      <c r="U34" s="30">
        <f t="shared" si="13"/>
        <v>-6700000</v>
      </c>
      <c r="V34" s="31">
        <v>0</v>
      </c>
      <c r="W34" s="31">
        <v>0</v>
      </c>
      <c r="X34" s="31">
        <v>0</v>
      </c>
      <c r="Y34" s="31">
        <v>0</v>
      </c>
      <c r="Z34" s="30">
        <f t="shared" si="14"/>
        <v>0</v>
      </c>
      <c r="AA34" s="31">
        <v>0</v>
      </c>
      <c r="AB34" s="31">
        <v>0</v>
      </c>
      <c r="AC34" s="31">
        <v>-3000000</v>
      </c>
      <c r="AD34" s="31">
        <v>-25197000</v>
      </c>
      <c r="AE34" s="30">
        <f t="shared" si="15"/>
        <v>-28197000</v>
      </c>
      <c r="AF34" s="31">
        <v>0</v>
      </c>
      <c r="AG34" s="31">
        <v>-24385000</v>
      </c>
      <c r="AH34" s="31">
        <v>0</v>
      </c>
      <c r="AI34" s="31">
        <v>-24509000</v>
      </c>
      <c r="AJ34" s="30">
        <f t="shared" si="16"/>
        <v>-48894000</v>
      </c>
      <c r="AK34" s="31">
        <v>-1967000</v>
      </c>
      <c r="AL34" s="31">
        <v>0</v>
      </c>
      <c r="AM34" s="31">
        <v>0</v>
      </c>
      <c r="AN34" s="31">
        <v>0</v>
      </c>
      <c r="AO34" s="30">
        <f t="shared" si="17"/>
        <v>-1967000</v>
      </c>
      <c r="AP34" s="31">
        <v>0</v>
      </c>
      <c r="AQ34" s="31">
        <v>0</v>
      </c>
      <c r="AR34" s="31">
        <v>0</v>
      </c>
    </row>
    <row r="35" spans="1:44" ht="16.75" customHeight="1" x14ac:dyDescent="0.15">
      <c r="A35" s="61" t="s">
        <v>174</v>
      </c>
      <c r="F35" s="30">
        <f t="shared" si="10"/>
        <v>0</v>
      </c>
      <c r="G35" s="31">
        <v>0</v>
      </c>
      <c r="H35" s="31">
        <v>0</v>
      </c>
      <c r="I35" s="31">
        <v>0</v>
      </c>
      <c r="J35" s="31">
        <v>0</v>
      </c>
      <c r="K35" s="30">
        <f t="shared" si="11"/>
        <v>0</v>
      </c>
      <c r="L35" s="31">
        <v>0</v>
      </c>
      <c r="M35" s="31">
        <v>0</v>
      </c>
      <c r="N35" s="31">
        <v>0</v>
      </c>
      <c r="O35" s="31">
        <v>0</v>
      </c>
      <c r="P35" s="30">
        <f t="shared" si="12"/>
        <v>0</v>
      </c>
      <c r="Q35" s="31">
        <v>0</v>
      </c>
      <c r="R35" s="31">
        <v>0</v>
      </c>
      <c r="S35" s="31">
        <v>0</v>
      </c>
      <c r="T35" s="31">
        <v>0</v>
      </c>
      <c r="U35" s="30">
        <f t="shared" si="13"/>
        <v>0</v>
      </c>
      <c r="V35" s="31">
        <v>0</v>
      </c>
      <c r="W35" s="31">
        <v>0</v>
      </c>
      <c r="X35" s="31">
        <v>0</v>
      </c>
      <c r="Y35" s="31">
        <v>0</v>
      </c>
      <c r="Z35" s="30">
        <f t="shared" si="14"/>
        <v>0</v>
      </c>
      <c r="AA35" s="31">
        <v>0</v>
      </c>
      <c r="AB35" s="31">
        <v>0</v>
      </c>
      <c r="AC35" s="31">
        <v>3000000</v>
      </c>
      <c r="AD35" s="31">
        <v>0</v>
      </c>
      <c r="AE35" s="30">
        <f t="shared" si="15"/>
        <v>3000000</v>
      </c>
      <c r="AF35" s="31">
        <v>0</v>
      </c>
      <c r="AG35" s="31">
        <v>25750000</v>
      </c>
      <c r="AH35" s="31">
        <v>0</v>
      </c>
      <c r="AI35" s="31">
        <v>25000000</v>
      </c>
      <c r="AJ35" s="30">
        <f t="shared" si="16"/>
        <v>50750000</v>
      </c>
      <c r="AK35" s="31">
        <v>2000000</v>
      </c>
      <c r="AL35" s="31">
        <v>22995000</v>
      </c>
      <c r="AM35" s="31">
        <v>1994000</v>
      </c>
      <c r="AN35" s="31">
        <v>0</v>
      </c>
      <c r="AO35" s="30">
        <f t="shared" si="17"/>
        <v>26989000</v>
      </c>
      <c r="AP35" s="31">
        <v>0</v>
      </c>
      <c r="AQ35" s="31">
        <v>0</v>
      </c>
      <c r="AR35" s="31">
        <v>0</v>
      </c>
    </row>
    <row r="36" spans="1:44" ht="16.75" customHeight="1" x14ac:dyDescent="0.15">
      <c r="A36" s="61" t="s">
        <v>175</v>
      </c>
      <c r="B36" s="31">
        <v>0</v>
      </c>
      <c r="C36" s="31">
        <v>0</v>
      </c>
      <c r="D36" s="31">
        <v>0</v>
      </c>
      <c r="E36" s="31">
        <v>0</v>
      </c>
      <c r="F36" s="30">
        <f t="shared" si="10"/>
        <v>0</v>
      </c>
      <c r="G36" s="31">
        <v>0</v>
      </c>
      <c r="H36" s="31">
        <v>0</v>
      </c>
      <c r="I36" s="31">
        <v>0</v>
      </c>
      <c r="J36" s="31">
        <v>0</v>
      </c>
      <c r="K36" s="30">
        <f t="shared" si="11"/>
        <v>0</v>
      </c>
      <c r="L36" s="31">
        <v>0</v>
      </c>
      <c r="M36" s="31">
        <v>0</v>
      </c>
      <c r="N36" s="31">
        <v>0</v>
      </c>
      <c r="O36" s="31">
        <v>0</v>
      </c>
      <c r="P36" s="30">
        <f t="shared" si="12"/>
        <v>0</v>
      </c>
      <c r="Q36" s="31">
        <v>0</v>
      </c>
      <c r="R36" s="31">
        <v>0</v>
      </c>
      <c r="S36" s="31">
        <v>-3000000</v>
      </c>
      <c r="T36" s="31">
        <v>0</v>
      </c>
      <c r="U36" s="30">
        <f t="shared" si="13"/>
        <v>-3000000</v>
      </c>
      <c r="V36" s="31">
        <v>0</v>
      </c>
      <c r="W36" s="31">
        <v>0</v>
      </c>
      <c r="X36" s="31">
        <v>0</v>
      </c>
      <c r="Y36" s="31">
        <v>0</v>
      </c>
      <c r="Z36" s="30">
        <f t="shared" si="14"/>
        <v>0</v>
      </c>
      <c r="AA36" s="31">
        <v>0</v>
      </c>
      <c r="AB36" s="31">
        <v>0</v>
      </c>
      <c r="AC36" s="31">
        <v>-500000</v>
      </c>
      <c r="AD36" s="31">
        <v>0</v>
      </c>
      <c r="AE36" s="30">
        <f t="shared" si="15"/>
        <v>-500000</v>
      </c>
      <c r="AF36" s="31">
        <v>-500000</v>
      </c>
      <c r="AG36" s="31">
        <v>-500000</v>
      </c>
      <c r="AH36" s="31">
        <v>0</v>
      </c>
      <c r="AI36" s="31">
        <v>0</v>
      </c>
      <c r="AJ36" s="30">
        <f t="shared" si="16"/>
        <v>-1000000</v>
      </c>
      <c r="AK36" s="31">
        <v>-400000</v>
      </c>
      <c r="AL36" s="31">
        <v>0</v>
      </c>
      <c r="AM36" s="31">
        <v>-1000000</v>
      </c>
      <c r="AN36" s="31">
        <v>0</v>
      </c>
      <c r="AO36" s="30">
        <f t="shared" si="17"/>
        <v>-1400000</v>
      </c>
      <c r="AP36" s="31">
        <v>0</v>
      </c>
      <c r="AQ36" s="31">
        <v>-500000</v>
      </c>
      <c r="AR36" s="31">
        <v>-2820000</v>
      </c>
    </row>
    <row r="37" spans="1:44" ht="16.75" customHeight="1" x14ac:dyDescent="0.15">
      <c r="A37" s="61" t="s">
        <v>176</v>
      </c>
      <c r="B37" s="31">
        <v>0</v>
      </c>
      <c r="C37" s="31">
        <v>0</v>
      </c>
      <c r="D37" s="31">
        <v>0</v>
      </c>
      <c r="E37" s="31">
        <v>0</v>
      </c>
      <c r="F37" s="30">
        <f t="shared" si="10"/>
        <v>0</v>
      </c>
      <c r="G37" s="31">
        <v>0</v>
      </c>
      <c r="H37" s="31">
        <v>0</v>
      </c>
      <c r="I37" s="31">
        <v>0</v>
      </c>
      <c r="J37" s="31">
        <v>0</v>
      </c>
      <c r="K37" s="30">
        <f t="shared" si="11"/>
        <v>0</v>
      </c>
      <c r="L37" s="31">
        <v>0</v>
      </c>
      <c r="M37" s="31">
        <v>0</v>
      </c>
      <c r="N37" s="31">
        <v>0</v>
      </c>
      <c r="O37" s="31">
        <v>0</v>
      </c>
      <c r="P37" s="30">
        <f t="shared" si="12"/>
        <v>0</v>
      </c>
      <c r="Q37" s="31">
        <v>0</v>
      </c>
      <c r="R37" s="31">
        <v>0</v>
      </c>
      <c r="S37" s="31">
        <v>0</v>
      </c>
      <c r="T37" s="31">
        <v>0</v>
      </c>
      <c r="U37" s="30">
        <f t="shared" si="13"/>
        <v>0</v>
      </c>
      <c r="V37" s="31">
        <v>0</v>
      </c>
      <c r="W37" s="31">
        <v>0</v>
      </c>
      <c r="X37" s="31">
        <v>0</v>
      </c>
      <c r="Y37" s="31">
        <v>0</v>
      </c>
      <c r="Z37" s="30">
        <f t="shared" si="14"/>
        <v>0</v>
      </c>
      <c r="AA37" s="31">
        <v>0</v>
      </c>
      <c r="AB37" s="31">
        <v>400000</v>
      </c>
      <c r="AC37" s="31">
        <v>0</v>
      </c>
      <c r="AD37" s="31">
        <v>994000</v>
      </c>
      <c r="AE37" s="30">
        <f t="shared" si="15"/>
        <v>1394000</v>
      </c>
      <c r="AF37" s="31">
        <v>0</v>
      </c>
      <c r="AG37" s="31">
        <v>0</v>
      </c>
      <c r="AH37" s="31">
        <v>0</v>
      </c>
      <c r="AI37" s="31">
        <v>0</v>
      </c>
      <c r="AJ37" s="30">
        <f t="shared" si="16"/>
        <v>0</v>
      </c>
      <c r="AK37" s="31">
        <v>0</v>
      </c>
      <c r="AL37" s="31">
        <v>0</v>
      </c>
      <c r="AM37" s="31">
        <v>0</v>
      </c>
      <c r="AN37" s="31">
        <v>763000</v>
      </c>
      <c r="AO37" s="30">
        <f t="shared" si="17"/>
        <v>763000</v>
      </c>
      <c r="AP37" s="31">
        <v>14000</v>
      </c>
      <c r="AQ37" s="31">
        <v>0</v>
      </c>
      <c r="AR37" s="31">
        <v>233000</v>
      </c>
    </row>
    <row r="38" spans="1:44" ht="16.75" customHeight="1" x14ac:dyDescent="0.15">
      <c r="A38" s="61" t="s">
        <v>177</v>
      </c>
      <c r="B38" s="31">
        <v>0</v>
      </c>
      <c r="C38" s="31">
        <v>0</v>
      </c>
      <c r="D38" s="31">
        <v>0</v>
      </c>
      <c r="E38" s="31">
        <v>0</v>
      </c>
      <c r="F38" s="30">
        <f t="shared" si="10"/>
        <v>0</v>
      </c>
      <c r="G38" s="31">
        <v>0</v>
      </c>
      <c r="H38" s="31">
        <v>0</v>
      </c>
      <c r="I38" s="31">
        <v>0</v>
      </c>
      <c r="J38" s="31">
        <v>0</v>
      </c>
      <c r="K38" s="30">
        <f t="shared" si="11"/>
        <v>0</v>
      </c>
      <c r="L38" s="31">
        <v>0</v>
      </c>
      <c r="M38" s="31">
        <v>0</v>
      </c>
      <c r="N38" s="31">
        <v>0</v>
      </c>
      <c r="O38" s="31">
        <v>0</v>
      </c>
      <c r="P38" s="30">
        <f t="shared" si="12"/>
        <v>0</v>
      </c>
      <c r="Q38" s="31">
        <v>0</v>
      </c>
      <c r="R38" s="31">
        <v>0</v>
      </c>
      <c r="S38" s="31">
        <v>0</v>
      </c>
      <c r="T38" s="31">
        <v>0</v>
      </c>
      <c r="U38" s="30">
        <f t="shared" si="13"/>
        <v>0</v>
      </c>
      <c r="V38" s="31">
        <v>31000000</v>
      </c>
      <c r="W38" s="31">
        <v>0</v>
      </c>
      <c r="X38" s="31">
        <v>184000</v>
      </c>
      <c r="Y38" s="31">
        <v>0</v>
      </c>
      <c r="Z38" s="30">
        <f t="shared" si="14"/>
        <v>31184000</v>
      </c>
      <c r="AA38" s="31">
        <v>0</v>
      </c>
      <c r="AB38" s="31">
        <v>0</v>
      </c>
      <c r="AC38" s="31">
        <v>0</v>
      </c>
      <c r="AD38" s="31">
        <v>0</v>
      </c>
      <c r="AE38" s="30">
        <f t="shared" si="15"/>
        <v>0</v>
      </c>
      <c r="AF38" s="31">
        <v>0</v>
      </c>
      <c r="AG38" s="31">
        <v>0</v>
      </c>
      <c r="AH38" s="31">
        <v>0</v>
      </c>
      <c r="AI38" s="31">
        <v>0</v>
      </c>
      <c r="AJ38" s="30">
        <f t="shared" si="16"/>
        <v>0</v>
      </c>
      <c r="AK38" s="31">
        <v>0</v>
      </c>
      <c r="AL38" s="31">
        <v>0</v>
      </c>
      <c r="AM38" s="31">
        <v>0</v>
      </c>
      <c r="AN38" s="31">
        <v>0</v>
      </c>
      <c r="AO38" s="30">
        <f t="shared" si="17"/>
        <v>0</v>
      </c>
      <c r="AP38" s="31">
        <v>0</v>
      </c>
      <c r="AQ38" s="31">
        <v>0</v>
      </c>
      <c r="AR38" s="31">
        <v>0</v>
      </c>
    </row>
    <row r="39" spans="1:44" ht="16.75" customHeight="1" x14ac:dyDescent="0.15">
      <c r="A39" s="70" t="s">
        <v>178</v>
      </c>
      <c r="B39" s="18">
        <v>0</v>
      </c>
      <c r="C39" s="18">
        <v>0</v>
      </c>
      <c r="D39" s="18">
        <v>0</v>
      </c>
      <c r="E39" s="18">
        <v>-4478000</v>
      </c>
      <c r="F39" s="19">
        <f t="shared" si="10"/>
        <v>-4478000</v>
      </c>
      <c r="G39" s="18">
        <v>0</v>
      </c>
      <c r="H39" s="18">
        <v>0</v>
      </c>
      <c r="I39" s="18">
        <v>0</v>
      </c>
      <c r="J39" s="18">
        <v>0</v>
      </c>
      <c r="K39" s="19">
        <f t="shared" si="11"/>
        <v>0</v>
      </c>
      <c r="L39" s="18">
        <v>-4479000</v>
      </c>
      <c r="M39" s="18">
        <v>-100886000</v>
      </c>
      <c r="N39" s="18">
        <v>0</v>
      </c>
      <c r="O39" s="18">
        <v>0</v>
      </c>
      <c r="P39" s="19">
        <f t="shared" si="12"/>
        <v>-105365000</v>
      </c>
      <c r="Q39" s="18">
        <v>0</v>
      </c>
      <c r="R39" s="18">
        <v>-2933000</v>
      </c>
      <c r="S39" s="18">
        <v>-14815000</v>
      </c>
      <c r="T39" s="18">
        <v>-58264000</v>
      </c>
      <c r="U39" s="19">
        <f t="shared" si="13"/>
        <v>-76012000</v>
      </c>
      <c r="V39" s="18">
        <v>-8368000</v>
      </c>
      <c r="W39" s="18">
        <v>0</v>
      </c>
      <c r="X39" s="18">
        <v>-2008000</v>
      </c>
      <c r="Y39" s="18">
        <v>-8731000</v>
      </c>
      <c r="Z39" s="19">
        <f t="shared" si="14"/>
        <v>-19107000</v>
      </c>
      <c r="AA39" s="18">
        <v>0</v>
      </c>
      <c r="AB39" s="18">
        <v>0</v>
      </c>
      <c r="AC39" s="18">
        <v>0</v>
      </c>
      <c r="AD39" s="18">
        <v>0</v>
      </c>
      <c r="AE39" s="19">
        <f t="shared" si="15"/>
        <v>0</v>
      </c>
      <c r="AF39" s="18">
        <v>0</v>
      </c>
      <c r="AG39" s="18">
        <v>0</v>
      </c>
      <c r="AH39" s="18">
        <v>0</v>
      </c>
      <c r="AI39" s="18">
        <v>-170281000</v>
      </c>
      <c r="AJ39" s="19">
        <f t="shared" si="16"/>
        <v>-170281000</v>
      </c>
      <c r="AK39" s="18">
        <v>0</v>
      </c>
      <c r="AL39" s="18">
        <v>0</v>
      </c>
      <c r="AM39" s="18">
        <v>-1951000</v>
      </c>
      <c r="AN39" s="18">
        <v>0</v>
      </c>
      <c r="AO39" s="19">
        <f t="shared" si="17"/>
        <v>-1951000</v>
      </c>
      <c r="AP39" s="18">
        <v>-595000</v>
      </c>
      <c r="AQ39" s="18">
        <v>-11000</v>
      </c>
      <c r="AR39" s="18">
        <v>11000</v>
      </c>
    </row>
    <row r="40" spans="1:44" ht="16.75" customHeight="1" x14ac:dyDescent="0.15">
      <c r="A40" s="64" t="s">
        <v>179</v>
      </c>
      <c r="B40" s="87">
        <f t="shared" ref="B40:AR40" si="18">SUM(B30:B39)</f>
        <v>-2932000</v>
      </c>
      <c r="C40" s="87">
        <f t="shared" si="18"/>
        <v>3032000</v>
      </c>
      <c r="D40" s="87">
        <f t="shared" si="18"/>
        <v>-4069000</v>
      </c>
      <c r="E40" s="87">
        <f t="shared" si="18"/>
        <v>-10150000</v>
      </c>
      <c r="F40" s="86">
        <f t="shared" si="18"/>
        <v>-14119000</v>
      </c>
      <c r="G40" s="87">
        <f t="shared" si="18"/>
        <v>-4111000</v>
      </c>
      <c r="H40" s="87">
        <f t="shared" si="18"/>
        <v>-1746000</v>
      </c>
      <c r="I40" s="87">
        <f t="shared" si="18"/>
        <v>-1938000</v>
      </c>
      <c r="J40" s="87">
        <f t="shared" si="18"/>
        <v>-3347000</v>
      </c>
      <c r="K40" s="86">
        <f t="shared" si="18"/>
        <v>-11142000</v>
      </c>
      <c r="L40" s="87">
        <f t="shared" si="18"/>
        <v>-9367000</v>
      </c>
      <c r="M40" s="87">
        <f t="shared" si="18"/>
        <v>-103010000</v>
      </c>
      <c r="N40" s="87">
        <f t="shared" si="18"/>
        <v>-2773000</v>
      </c>
      <c r="O40" s="87">
        <f t="shared" si="18"/>
        <v>-1053000</v>
      </c>
      <c r="P40" s="86">
        <f t="shared" si="18"/>
        <v>-116203000</v>
      </c>
      <c r="Q40" s="87">
        <f t="shared" si="18"/>
        <v>-1499000</v>
      </c>
      <c r="R40" s="87">
        <f t="shared" si="18"/>
        <v>-4435000</v>
      </c>
      <c r="S40" s="87">
        <f t="shared" si="18"/>
        <v>-18820000</v>
      </c>
      <c r="T40" s="87">
        <f t="shared" si="18"/>
        <v>-63140000</v>
      </c>
      <c r="U40" s="86">
        <f t="shared" si="18"/>
        <v>-87894000</v>
      </c>
      <c r="V40" s="87">
        <f t="shared" si="18"/>
        <v>22205000</v>
      </c>
      <c r="W40" s="87">
        <f t="shared" si="18"/>
        <v>-876000</v>
      </c>
      <c r="X40" s="87">
        <f t="shared" si="18"/>
        <v>-3140000</v>
      </c>
      <c r="Y40" s="87">
        <f t="shared" si="18"/>
        <v>-10611000</v>
      </c>
      <c r="Z40" s="86">
        <f t="shared" si="18"/>
        <v>7578000</v>
      </c>
      <c r="AA40" s="87">
        <f t="shared" si="18"/>
        <v>-1741000</v>
      </c>
      <c r="AB40" s="87">
        <f t="shared" si="18"/>
        <v>-2273000</v>
      </c>
      <c r="AC40" s="87">
        <f t="shared" si="18"/>
        <v>-679000</v>
      </c>
      <c r="AD40" s="87">
        <f t="shared" si="18"/>
        <v>-24306000</v>
      </c>
      <c r="AE40" s="86">
        <f t="shared" si="18"/>
        <v>-28999000</v>
      </c>
      <c r="AF40" s="87">
        <f t="shared" si="18"/>
        <v>-553000</v>
      </c>
      <c r="AG40" s="87">
        <f t="shared" si="18"/>
        <v>665000</v>
      </c>
      <c r="AH40" s="87">
        <f t="shared" si="18"/>
        <v>-2211000</v>
      </c>
      <c r="AI40" s="87">
        <f t="shared" si="18"/>
        <v>-171581000</v>
      </c>
      <c r="AJ40" s="86">
        <f t="shared" si="18"/>
        <v>-173680000</v>
      </c>
      <c r="AK40" s="87">
        <f t="shared" si="18"/>
        <v>-593000</v>
      </c>
      <c r="AL40" s="87">
        <f t="shared" si="18"/>
        <v>22754000</v>
      </c>
      <c r="AM40" s="87">
        <f t="shared" si="18"/>
        <v>-1239000</v>
      </c>
      <c r="AN40" s="87">
        <f t="shared" si="18"/>
        <v>470000</v>
      </c>
      <c r="AO40" s="86">
        <f t="shared" si="18"/>
        <v>21392000</v>
      </c>
      <c r="AP40" s="87">
        <f t="shared" si="18"/>
        <v>-917000</v>
      </c>
      <c r="AQ40" s="87">
        <f t="shared" si="18"/>
        <v>-1100000</v>
      </c>
      <c r="AR40" s="87">
        <f t="shared" si="18"/>
        <v>-2738000</v>
      </c>
    </row>
    <row r="41" spans="1:44" ht="15" customHeight="1" x14ac:dyDescent="0.15">
      <c r="F41" s="46"/>
      <c r="K41" s="46"/>
      <c r="P41" s="46"/>
      <c r="U41" s="46"/>
      <c r="Z41" s="46"/>
      <c r="AE41" s="46"/>
      <c r="AJ41" s="46"/>
      <c r="AO41" s="46"/>
    </row>
    <row r="42" spans="1:44" ht="16.75" customHeight="1" x14ac:dyDescent="0.15">
      <c r="A42" s="54" t="s">
        <v>180</v>
      </c>
      <c r="F42" s="46"/>
      <c r="K42" s="46"/>
      <c r="P42" s="46"/>
      <c r="U42" s="46"/>
      <c r="Z42" s="46"/>
      <c r="AE42" s="46"/>
      <c r="AJ42" s="46"/>
      <c r="AO42" s="46"/>
    </row>
    <row r="43" spans="1:44" ht="16.75" customHeight="1" x14ac:dyDescent="0.15">
      <c r="A43" s="61" t="s">
        <v>181</v>
      </c>
      <c r="B43" s="31">
        <v>230000000</v>
      </c>
      <c r="C43" s="31">
        <v>0</v>
      </c>
      <c r="D43" s="31">
        <v>0</v>
      </c>
      <c r="E43" s="31">
        <v>0</v>
      </c>
      <c r="F43" s="30">
        <f t="shared" ref="F43:F49" si="19">SUM(B43:E43)</f>
        <v>230000000</v>
      </c>
      <c r="G43" s="31">
        <v>0</v>
      </c>
      <c r="H43" s="31">
        <v>0</v>
      </c>
      <c r="I43" s="31">
        <v>0</v>
      </c>
      <c r="J43" s="31">
        <v>0</v>
      </c>
      <c r="K43" s="30">
        <f t="shared" ref="K43:K49" si="20">SUM(G43:J43)</f>
        <v>0</v>
      </c>
      <c r="L43" s="31">
        <v>0</v>
      </c>
      <c r="M43" s="31">
        <v>0</v>
      </c>
      <c r="N43" s="31">
        <v>0</v>
      </c>
      <c r="O43" s="31">
        <v>0</v>
      </c>
      <c r="P43" s="30">
        <f t="shared" ref="P43:P49" si="21">SUM(L43:O43)</f>
        <v>0</v>
      </c>
      <c r="Q43" s="31">
        <v>0</v>
      </c>
      <c r="R43" s="31">
        <v>0</v>
      </c>
      <c r="S43" s="31">
        <v>0</v>
      </c>
      <c r="T43" s="31">
        <v>0</v>
      </c>
      <c r="U43" s="30">
        <f t="shared" ref="U43:U49" si="22">SUM(Q43:T43)</f>
        <v>0</v>
      </c>
      <c r="V43" s="31">
        <v>0</v>
      </c>
      <c r="W43" s="31">
        <v>0</v>
      </c>
      <c r="X43" s="31">
        <v>0</v>
      </c>
      <c r="Y43" s="31">
        <v>0</v>
      </c>
      <c r="Z43" s="30">
        <f t="shared" ref="Z43:Z49" si="23">SUM(V43:Y43)</f>
        <v>0</v>
      </c>
      <c r="AA43" s="31">
        <v>0</v>
      </c>
      <c r="AB43" s="31">
        <v>0</v>
      </c>
      <c r="AC43" s="31">
        <v>0</v>
      </c>
      <c r="AD43" s="31">
        <v>0</v>
      </c>
      <c r="AE43" s="30">
        <f t="shared" ref="AE43:AE49" si="24">SUM(AA43:AD43)</f>
        <v>0</v>
      </c>
      <c r="AF43" s="31">
        <v>0</v>
      </c>
      <c r="AG43" s="31">
        <v>0</v>
      </c>
      <c r="AH43" s="31">
        <v>0</v>
      </c>
      <c r="AI43" s="31">
        <v>0</v>
      </c>
      <c r="AJ43" s="30">
        <f t="shared" ref="AJ43:AJ49" si="25">SUM(AF43:AI43)</f>
        <v>0</v>
      </c>
      <c r="AK43" s="31">
        <v>0</v>
      </c>
      <c r="AL43" s="31">
        <v>0</v>
      </c>
      <c r="AM43" s="31">
        <v>0</v>
      </c>
      <c r="AN43" s="31">
        <v>0</v>
      </c>
      <c r="AO43" s="30">
        <f t="shared" ref="AO43:AO49" si="26">SUM(AK43:AN43)</f>
        <v>0</v>
      </c>
      <c r="AP43" s="31">
        <v>0</v>
      </c>
      <c r="AQ43" s="31">
        <v>0</v>
      </c>
      <c r="AR43" s="31">
        <v>0</v>
      </c>
    </row>
    <row r="44" spans="1:44" ht="16.75" customHeight="1" x14ac:dyDescent="0.15">
      <c r="A44" s="61" t="s">
        <v>182</v>
      </c>
      <c r="B44" s="31">
        <v>-225572000</v>
      </c>
      <c r="C44" s="31">
        <v>-578000</v>
      </c>
      <c r="D44" s="31">
        <v>-582000</v>
      </c>
      <c r="E44" s="31">
        <v>-588000</v>
      </c>
      <c r="F44" s="30">
        <f t="shared" si="19"/>
        <v>-227320000</v>
      </c>
      <c r="G44" s="31">
        <v>-592000</v>
      </c>
      <c r="H44" s="31">
        <v>-2701000</v>
      </c>
      <c r="I44" s="31">
        <v>-230000000</v>
      </c>
      <c r="J44" s="31">
        <v>0</v>
      </c>
      <c r="K44" s="30">
        <f t="shared" si="20"/>
        <v>-233293000</v>
      </c>
      <c r="L44" s="31">
        <v>0</v>
      </c>
      <c r="M44" s="31">
        <v>0</v>
      </c>
      <c r="N44" s="31">
        <v>0</v>
      </c>
      <c r="O44" s="31">
        <v>0</v>
      </c>
      <c r="P44" s="30">
        <f t="shared" si="21"/>
        <v>0</v>
      </c>
      <c r="Q44" s="31">
        <v>0</v>
      </c>
      <c r="R44" s="31">
        <v>0</v>
      </c>
      <c r="S44" s="31">
        <v>0</v>
      </c>
      <c r="T44" s="31">
        <v>0</v>
      </c>
      <c r="U44" s="30">
        <f t="shared" si="22"/>
        <v>0</v>
      </c>
      <c r="V44" s="31">
        <v>0</v>
      </c>
      <c r="W44" s="31">
        <v>0</v>
      </c>
      <c r="X44" s="31">
        <v>0</v>
      </c>
      <c r="Y44" s="31">
        <v>0</v>
      </c>
      <c r="Z44" s="30">
        <f t="shared" si="23"/>
        <v>0</v>
      </c>
      <c r="AA44" s="31">
        <v>0</v>
      </c>
      <c r="AB44" s="31">
        <v>0</v>
      </c>
      <c r="AC44" s="31">
        <v>0</v>
      </c>
      <c r="AD44" s="31">
        <v>0</v>
      </c>
      <c r="AE44" s="30">
        <f t="shared" si="24"/>
        <v>0</v>
      </c>
      <c r="AF44" s="31">
        <v>0</v>
      </c>
      <c r="AG44" s="31">
        <v>0</v>
      </c>
      <c r="AH44" s="31">
        <v>0</v>
      </c>
      <c r="AI44" s="31">
        <v>0</v>
      </c>
      <c r="AJ44" s="30">
        <f t="shared" si="25"/>
        <v>0</v>
      </c>
      <c r="AK44" s="31">
        <v>0</v>
      </c>
      <c r="AL44" s="31">
        <v>0</v>
      </c>
      <c r="AM44" s="31">
        <v>0</v>
      </c>
      <c r="AN44" s="31">
        <v>0</v>
      </c>
      <c r="AO44" s="30">
        <f t="shared" si="26"/>
        <v>0</v>
      </c>
      <c r="AP44" s="31">
        <v>0</v>
      </c>
      <c r="AQ44" s="31">
        <v>0</v>
      </c>
      <c r="AR44" s="31">
        <v>0</v>
      </c>
    </row>
    <row r="45" spans="1:44" ht="16.75" customHeight="1" x14ac:dyDescent="0.15">
      <c r="A45" s="61" t="s">
        <v>183</v>
      </c>
      <c r="B45" s="31">
        <v>-4001000</v>
      </c>
      <c r="C45" s="31">
        <v>0</v>
      </c>
      <c r="D45" s="31">
        <v>0</v>
      </c>
      <c r="E45" s="31">
        <v>0</v>
      </c>
      <c r="F45" s="30">
        <f t="shared" si="19"/>
        <v>-4001000</v>
      </c>
      <c r="G45" s="31">
        <v>-300000</v>
      </c>
      <c r="H45" s="31">
        <v>0</v>
      </c>
      <c r="I45" s="31">
        <v>0</v>
      </c>
      <c r="J45" s="31">
        <v>0</v>
      </c>
      <c r="K45" s="30">
        <f t="shared" si="20"/>
        <v>-300000</v>
      </c>
      <c r="L45" s="31">
        <v>0</v>
      </c>
      <c r="M45" s="31">
        <v>0</v>
      </c>
      <c r="N45" s="31">
        <v>0</v>
      </c>
      <c r="O45" s="31">
        <v>0</v>
      </c>
      <c r="P45" s="30">
        <f t="shared" si="21"/>
        <v>0</v>
      </c>
      <c r="Q45" s="31">
        <v>0</v>
      </c>
      <c r="R45" s="31">
        <v>0</v>
      </c>
      <c r="S45" s="31">
        <v>0</v>
      </c>
      <c r="T45" s="31">
        <v>0</v>
      </c>
      <c r="U45" s="30">
        <f t="shared" si="22"/>
        <v>0</v>
      </c>
      <c r="V45" s="31">
        <v>0</v>
      </c>
      <c r="W45" s="31">
        <v>0</v>
      </c>
      <c r="X45" s="31">
        <v>0</v>
      </c>
      <c r="Y45" s="31">
        <v>0</v>
      </c>
      <c r="Z45" s="30">
        <f t="shared" si="23"/>
        <v>0</v>
      </c>
      <c r="AA45" s="31">
        <v>0</v>
      </c>
      <c r="AB45" s="31">
        <v>0</v>
      </c>
      <c r="AC45" s="31">
        <v>0</v>
      </c>
      <c r="AD45" s="31">
        <v>0</v>
      </c>
      <c r="AE45" s="30">
        <f t="shared" si="24"/>
        <v>0</v>
      </c>
      <c r="AF45" s="31">
        <v>0</v>
      </c>
      <c r="AG45" s="31">
        <v>0</v>
      </c>
      <c r="AH45" s="31">
        <v>0</v>
      </c>
      <c r="AI45" s="31">
        <v>0</v>
      </c>
      <c r="AJ45" s="30">
        <f t="shared" si="25"/>
        <v>0</v>
      </c>
      <c r="AK45" s="31">
        <v>0</v>
      </c>
      <c r="AL45" s="31">
        <v>0</v>
      </c>
      <c r="AM45" s="31">
        <v>0</v>
      </c>
      <c r="AN45" s="31">
        <v>0</v>
      </c>
      <c r="AO45" s="30">
        <f t="shared" si="26"/>
        <v>0</v>
      </c>
      <c r="AP45" s="31">
        <v>0</v>
      </c>
      <c r="AQ45" s="31">
        <v>0</v>
      </c>
      <c r="AR45" s="31">
        <v>0</v>
      </c>
    </row>
    <row r="46" spans="1:44" ht="27.5" customHeight="1" x14ac:dyDescent="0.15">
      <c r="A46" s="61" t="s">
        <v>184</v>
      </c>
      <c r="B46" s="31">
        <v>4764000</v>
      </c>
      <c r="C46" s="31">
        <v>6900000</v>
      </c>
      <c r="D46" s="31">
        <v>3645000</v>
      </c>
      <c r="E46" s="31">
        <v>4418000</v>
      </c>
      <c r="F46" s="30">
        <f t="shared" si="19"/>
        <v>19727000</v>
      </c>
      <c r="G46" s="31">
        <v>4116000</v>
      </c>
      <c r="H46" s="31">
        <v>4005000</v>
      </c>
      <c r="I46" s="31">
        <v>9234000</v>
      </c>
      <c r="J46" s="31">
        <v>3064000</v>
      </c>
      <c r="K46" s="30">
        <f t="shared" si="20"/>
        <v>20419000</v>
      </c>
      <c r="L46" s="31">
        <v>1060000</v>
      </c>
      <c r="M46" s="31">
        <v>1032000</v>
      </c>
      <c r="N46" s="31">
        <v>1313000</v>
      </c>
      <c r="O46" s="31">
        <v>1331000</v>
      </c>
      <c r="P46" s="30">
        <f t="shared" si="21"/>
        <v>4736000</v>
      </c>
      <c r="Q46" s="31">
        <v>1137000</v>
      </c>
      <c r="R46" s="31">
        <v>2424000</v>
      </c>
      <c r="S46" s="31">
        <v>5115000</v>
      </c>
      <c r="T46" s="31">
        <v>61000</v>
      </c>
      <c r="U46" s="30">
        <f t="shared" si="22"/>
        <v>8737000</v>
      </c>
      <c r="V46" s="31">
        <v>3281000</v>
      </c>
      <c r="W46" s="31">
        <v>997000</v>
      </c>
      <c r="X46" s="31">
        <v>1905000</v>
      </c>
      <c r="Y46" s="31">
        <v>83000</v>
      </c>
      <c r="Z46" s="30">
        <f t="shared" si="23"/>
        <v>6266000</v>
      </c>
      <c r="AA46" s="31">
        <v>4589000</v>
      </c>
      <c r="AB46" s="31">
        <v>2000</v>
      </c>
      <c r="AC46" s="31">
        <v>1664000</v>
      </c>
      <c r="AD46" s="31">
        <v>4000</v>
      </c>
      <c r="AE46" s="30">
        <f t="shared" si="24"/>
        <v>6259000</v>
      </c>
      <c r="AF46" s="31">
        <v>5573000</v>
      </c>
      <c r="AG46" s="31">
        <v>2000</v>
      </c>
      <c r="AH46" s="31">
        <v>1646000</v>
      </c>
      <c r="AI46" s="31">
        <v>1000</v>
      </c>
      <c r="AJ46" s="30">
        <f t="shared" si="25"/>
        <v>7222000</v>
      </c>
      <c r="AK46" s="31">
        <v>6167000</v>
      </c>
      <c r="AL46" s="31">
        <v>160000</v>
      </c>
      <c r="AM46" s="31">
        <v>2304000</v>
      </c>
      <c r="AN46" s="31">
        <v>202000</v>
      </c>
      <c r="AO46" s="30">
        <f t="shared" si="26"/>
        <v>8833000</v>
      </c>
      <c r="AP46" s="31">
        <v>5920000</v>
      </c>
      <c r="AQ46" s="31">
        <v>348000</v>
      </c>
      <c r="AR46" s="31">
        <v>1836000</v>
      </c>
    </row>
    <row r="47" spans="1:44" ht="27.5" customHeight="1" x14ac:dyDescent="0.15">
      <c r="A47" s="61" t="s">
        <v>185</v>
      </c>
      <c r="B47" s="31">
        <v>-7303000</v>
      </c>
      <c r="C47" s="31">
        <v>-666000</v>
      </c>
      <c r="D47" s="31">
        <v>-2233000</v>
      </c>
      <c r="E47" s="31">
        <v>-860000</v>
      </c>
      <c r="F47" s="30">
        <f t="shared" si="19"/>
        <v>-11062000</v>
      </c>
      <c r="G47" s="31">
        <v>-10044000</v>
      </c>
      <c r="H47" s="31">
        <v>-4580000</v>
      </c>
      <c r="I47" s="31">
        <v>-22282000</v>
      </c>
      <c r="J47" s="31">
        <v>-13614000</v>
      </c>
      <c r="K47" s="30">
        <f t="shared" si="20"/>
        <v>-50520000</v>
      </c>
      <c r="L47" s="31">
        <v>-12093000</v>
      </c>
      <c r="M47" s="31">
        <v>-1814000</v>
      </c>
      <c r="N47" s="31">
        <v>-4150000</v>
      </c>
      <c r="O47" s="31">
        <v>-6465000</v>
      </c>
      <c r="P47" s="30">
        <f t="shared" si="21"/>
        <v>-24522000</v>
      </c>
      <c r="Q47" s="31">
        <v>-1827000</v>
      </c>
      <c r="R47" s="31">
        <v>-3928000</v>
      </c>
      <c r="S47" s="31">
        <v>-3627000</v>
      </c>
      <c r="T47" s="31">
        <v>-538000</v>
      </c>
      <c r="U47" s="30">
        <f t="shared" si="22"/>
        <v>-9920000</v>
      </c>
      <c r="V47" s="31">
        <v>-11361000</v>
      </c>
      <c r="W47" s="31">
        <v>-1181000</v>
      </c>
      <c r="X47" s="31">
        <v>-1674000</v>
      </c>
      <c r="Y47" s="31">
        <v>-410000</v>
      </c>
      <c r="Z47" s="30">
        <f t="shared" si="23"/>
        <v>-14626000</v>
      </c>
      <c r="AA47" s="31">
        <v>-582000</v>
      </c>
      <c r="AB47" s="31">
        <v>-708000</v>
      </c>
      <c r="AC47" s="31">
        <v>-764000</v>
      </c>
      <c r="AD47" s="31">
        <v>-218000</v>
      </c>
      <c r="AE47" s="30">
        <f t="shared" si="24"/>
        <v>-2272000</v>
      </c>
      <c r="AF47" s="31">
        <v>-3892000</v>
      </c>
      <c r="AG47" s="31">
        <v>-677000</v>
      </c>
      <c r="AH47" s="31">
        <v>-547000</v>
      </c>
      <c r="AI47" s="31">
        <v>-719000</v>
      </c>
      <c r="AJ47" s="30">
        <f t="shared" si="25"/>
        <v>-5835000</v>
      </c>
      <c r="AK47" s="31">
        <v>-6847000</v>
      </c>
      <c r="AL47" s="31">
        <v>-893000</v>
      </c>
      <c r="AM47" s="31">
        <v>-1565000</v>
      </c>
      <c r="AN47" s="31">
        <v>-1026000</v>
      </c>
      <c r="AO47" s="30">
        <f t="shared" si="26"/>
        <v>-10331000</v>
      </c>
      <c r="AP47" s="31">
        <v>-10845000</v>
      </c>
      <c r="AQ47" s="31">
        <v>-807000</v>
      </c>
      <c r="AR47" s="31">
        <v>-795000</v>
      </c>
    </row>
    <row r="48" spans="1:44" ht="16.75" customHeight="1" x14ac:dyDescent="0.15">
      <c r="A48" s="61" t="s">
        <v>186</v>
      </c>
      <c r="B48" s="31">
        <v>0</v>
      </c>
      <c r="C48" s="31">
        <v>-19776000</v>
      </c>
      <c r="D48" s="31">
        <v>-19665000</v>
      </c>
      <c r="E48" s="31">
        <v>-49443000</v>
      </c>
      <c r="F48" s="30">
        <f t="shared" si="19"/>
        <v>-88884000</v>
      </c>
      <c r="G48" s="31">
        <v>-45766000</v>
      </c>
      <c r="H48" s="31">
        <v>0</v>
      </c>
      <c r="I48" s="31">
        <v>-18341000</v>
      </c>
      <c r="J48" s="31">
        <v>-10314000</v>
      </c>
      <c r="K48" s="30">
        <f t="shared" si="20"/>
        <v>-74421000</v>
      </c>
      <c r="L48" s="31">
        <v>-20099000</v>
      </c>
      <c r="M48" s="31">
        <v>-80374000</v>
      </c>
      <c r="N48" s="31">
        <v>-20715000</v>
      </c>
      <c r="O48" s="31">
        <v>-61002000</v>
      </c>
      <c r="P48" s="30">
        <f t="shared" si="21"/>
        <v>-182190000</v>
      </c>
      <c r="Q48" s="31">
        <v>-42312000</v>
      </c>
      <c r="R48" s="31">
        <v>0</v>
      </c>
      <c r="S48" s="31">
        <v>0</v>
      </c>
      <c r="T48" s="31">
        <v>0</v>
      </c>
      <c r="U48" s="30">
        <f t="shared" si="22"/>
        <v>-42312000</v>
      </c>
      <c r="V48" s="31">
        <v>-29077000</v>
      </c>
      <c r="W48" s="31">
        <v>-15000000</v>
      </c>
      <c r="X48" s="31">
        <v>-5147000</v>
      </c>
      <c r="Y48" s="31">
        <v>-9397000</v>
      </c>
      <c r="Z48" s="30">
        <f t="shared" si="23"/>
        <v>-58621000</v>
      </c>
      <c r="AA48" s="31">
        <v>-60053000</v>
      </c>
      <c r="AB48" s="31">
        <v>-40038000</v>
      </c>
      <c r="AC48" s="31">
        <v>-49906000</v>
      </c>
      <c r="AD48" s="31">
        <v>0</v>
      </c>
      <c r="AE48" s="30">
        <f t="shared" si="24"/>
        <v>-149997000</v>
      </c>
      <c r="AF48" s="31">
        <v>-20203000</v>
      </c>
      <c r="AG48" s="31">
        <v>-15122000</v>
      </c>
      <c r="AH48" s="31">
        <v>-10000000</v>
      </c>
      <c r="AI48" s="31">
        <v>-15177000</v>
      </c>
      <c r="AJ48" s="30">
        <f t="shared" si="25"/>
        <v>-60502000</v>
      </c>
      <c r="AK48" s="31">
        <v>-15785000</v>
      </c>
      <c r="AL48" s="31">
        <v>-49868000</v>
      </c>
      <c r="AM48" s="31">
        <v>-10098000</v>
      </c>
      <c r="AN48" s="31">
        <v>-25447000</v>
      </c>
      <c r="AO48" s="30">
        <f t="shared" si="26"/>
        <v>-101198000</v>
      </c>
      <c r="AP48" s="31">
        <v>-29872000</v>
      </c>
      <c r="AQ48" s="31">
        <v>-49890000</v>
      </c>
      <c r="AR48" s="31">
        <v>-39168000</v>
      </c>
    </row>
    <row r="49" spans="1:44" ht="16.75" customHeight="1" x14ac:dyDescent="0.15">
      <c r="A49" s="70" t="s">
        <v>187</v>
      </c>
      <c r="B49" s="18">
        <v>0</v>
      </c>
      <c r="C49" s="18">
        <v>0</v>
      </c>
      <c r="D49" s="18">
        <v>0</v>
      </c>
      <c r="E49" s="18">
        <v>0</v>
      </c>
      <c r="F49" s="19">
        <f t="shared" si="19"/>
        <v>0</v>
      </c>
      <c r="G49" s="18">
        <v>0</v>
      </c>
      <c r="H49" s="18">
        <v>0</v>
      </c>
      <c r="I49" s="18">
        <v>-503393000</v>
      </c>
      <c r="J49" s="18">
        <v>0</v>
      </c>
      <c r="K49" s="19">
        <f t="shared" si="20"/>
        <v>-503393000</v>
      </c>
      <c r="L49" s="18">
        <v>0</v>
      </c>
      <c r="M49" s="18">
        <v>0</v>
      </c>
      <c r="N49" s="18">
        <v>0</v>
      </c>
      <c r="O49" s="18">
        <v>0</v>
      </c>
      <c r="P49" s="19">
        <f t="shared" si="21"/>
        <v>0</v>
      </c>
      <c r="Q49" s="18">
        <v>0</v>
      </c>
      <c r="R49" s="18">
        <v>0</v>
      </c>
      <c r="S49" s="18">
        <v>0</v>
      </c>
      <c r="T49" s="18">
        <v>0</v>
      </c>
      <c r="U49" s="19">
        <f t="shared" si="22"/>
        <v>0</v>
      </c>
      <c r="V49" s="18">
        <v>0</v>
      </c>
      <c r="W49" s="18">
        <v>0</v>
      </c>
      <c r="X49" s="18">
        <v>0</v>
      </c>
      <c r="Y49" s="18">
        <v>0</v>
      </c>
      <c r="Z49" s="19">
        <f t="shared" si="23"/>
        <v>0</v>
      </c>
      <c r="AA49" s="18">
        <v>0</v>
      </c>
      <c r="AB49" s="18">
        <v>0</v>
      </c>
      <c r="AC49" s="18">
        <v>0</v>
      </c>
      <c r="AD49" s="18">
        <v>0</v>
      </c>
      <c r="AE49" s="19">
        <f t="shared" si="24"/>
        <v>0</v>
      </c>
      <c r="AF49" s="18">
        <v>0</v>
      </c>
      <c r="AG49" s="18">
        <v>0</v>
      </c>
      <c r="AH49" s="18">
        <v>0</v>
      </c>
      <c r="AI49" s="18">
        <v>0</v>
      </c>
      <c r="AJ49" s="19">
        <f t="shared" si="25"/>
        <v>0</v>
      </c>
      <c r="AK49" s="18">
        <v>0</v>
      </c>
      <c r="AL49" s="18">
        <v>0</v>
      </c>
      <c r="AM49" s="18">
        <v>0</v>
      </c>
      <c r="AN49" s="18">
        <v>0</v>
      </c>
      <c r="AO49" s="19">
        <f t="shared" si="26"/>
        <v>0</v>
      </c>
      <c r="AP49" s="18">
        <v>0</v>
      </c>
      <c r="AQ49" s="18">
        <v>0</v>
      </c>
      <c r="AR49" s="18">
        <v>0</v>
      </c>
    </row>
    <row r="50" spans="1:44" ht="16.75" customHeight="1" x14ac:dyDescent="0.15">
      <c r="A50" s="64" t="s">
        <v>188</v>
      </c>
      <c r="B50" s="87">
        <f t="shared" ref="B50:AR50" si="27">SUM(B43:B49)</f>
        <v>-2112000</v>
      </c>
      <c r="C50" s="87">
        <f t="shared" si="27"/>
        <v>-14120000</v>
      </c>
      <c r="D50" s="87">
        <f t="shared" si="27"/>
        <v>-18835000</v>
      </c>
      <c r="E50" s="87">
        <f t="shared" si="27"/>
        <v>-46473000</v>
      </c>
      <c r="F50" s="86">
        <f t="shared" si="27"/>
        <v>-81540000</v>
      </c>
      <c r="G50" s="87">
        <f t="shared" si="27"/>
        <v>-52586000</v>
      </c>
      <c r="H50" s="87">
        <f t="shared" si="27"/>
        <v>-3276000</v>
      </c>
      <c r="I50" s="87">
        <f t="shared" si="27"/>
        <v>-764782000</v>
      </c>
      <c r="J50" s="87">
        <f t="shared" si="27"/>
        <v>-20864000</v>
      </c>
      <c r="K50" s="86">
        <f t="shared" si="27"/>
        <v>-841508000</v>
      </c>
      <c r="L50" s="87">
        <f t="shared" si="27"/>
        <v>-31132000</v>
      </c>
      <c r="M50" s="87">
        <f t="shared" si="27"/>
        <v>-81156000</v>
      </c>
      <c r="N50" s="87">
        <f t="shared" si="27"/>
        <v>-23552000</v>
      </c>
      <c r="O50" s="87">
        <f t="shared" si="27"/>
        <v>-66136000</v>
      </c>
      <c r="P50" s="86">
        <f t="shared" si="27"/>
        <v>-201976000</v>
      </c>
      <c r="Q50" s="87">
        <f t="shared" si="27"/>
        <v>-43002000</v>
      </c>
      <c r="R50" s="87">
        <f t="shared" si="27"/>
        <v>-1504000</v>
      </c>
      <c r="S50" s="87">
        <f t="shared" si="27"/>
        <v>1488000</v>
      </c>
      <c r="T50" s="87">
        <f t="shared" si="27"/>
        <v>-477000</v>
      </c>
      <c r="U50" s="86">
        <f t="shared" si="27"/>
        <v>-43495000</v>
      </c>
      <c r="V50" s="87">
        <f t="shared" si="27"/>
        <v>-37157000</v>
      </c>
      <c r="W50" s="87">
        <f t="shared" si="27"/>
        <v>-15184000</v>
      </c>
      <c r="X50" s="87">
        <f t="shared" si="27"/>
        <v>-4916000</v>
      </c>
      <c r="Y50" s="87">
        <f t="shared" si="27"/>
        <v>-9724000</v>
      </c>
      <c r="Z50" s="86">
        <f t="shared" si="27"/>
        <v>-66981000</v>
      </c>
      <c r="AA50" s="87">
        <f t="shared" si="27"/>
        <v>-56046000</v>
      </c>
      <c r="AB50" s="87">
        <f t="shared" si="27"/>
        <v>-40744000</v>
      </c>
      <c r="AC50" s="87">
        <f t="shared" si="27"/>
        <v>-49006000</v>
      </c>
      <c r="AD50" s="87">
        <f t="shared" si="27"/>
        <v>-214000</v>
      </c>
      <c r="AE50" s="86">
        <f t="shared" si="27"/>
        <v>-146010000</v>
      </c>
      <c r="AF50" s="87">
        <f t="shared" si="27"/>
        <v>-18522000</v>
      </c>
      <c r="AG50" s="87">
        <f t="shared" si="27"/>
        <v>-15797000</v>
      </c>
      <c r="AH50" s="87">
        <f t="shared" si="27"/>
        <v>-8901000</v>
      </c>
      <c r="AI50" s="87">
        <f t="shared" si="27"/>
        <v>-15895000</v>
      </c>
      <c r="AJ50" s="86">
        <f t="shared" si="27"/>
        <v>-59115000</v>
      </c>
      <c r="AK50" s="87">
        <f t="shared" si="27"/>
        <v>-16465000</v>
      </c>
      <c r="AL50" s="87">
        <f t="shared" si="27"/>
        <v>-50601000</v>
      </c>
      <c r="AM50" s="87">
        <f t="shared" si="27"/>
        <v>-9359000</v>
      </c>
      <c r="AN50" s="87">
        <f t="shared" si="27"/>
        <v>-26271000</v>
      </c>
      <c r="AO50" s="86">
        <f t="shared" si="27"/>
        <v>-102696000</v>
      </c>
      <c r="AP50" s="87">
        <f t="shared" si="27"/>
        <v>-34797000</v>
      </c>
      <c r="AQ50" s="87">
        <f t="shared" si="27"/>
        <v>-50349000</v>
      </c>
      <c r="AR50" s="87">
        <f t="shared" si="27"/>
        <v>-38127000</v>
      </c>
    </row>
    <row r="51" spans="1:44" ht="16.75" customHeight="1" x14ac:dyDescent="0.15">
      <c r="F51" s="46"/>
      <c r="K51" s="46"/>
      <c r="P51" s="46"/>
      <c r="U51" s="46"/>
      <c r="Z51" s="46"/>
      <c r="AE51" s="46"/>
      <c r="AJ51" s="46"/>
      <c r="AO51" s="46"/>
    </row>
    <row r="52" spans="1:44" ht="16.75" customHeight="1" x14ac:dyDescent="0.15">
      <c r="A52" s="54" t="s">
        <v>189</v>
      </c>
      <c r="F52" s="46"/>
      <c r="K52" s="46"/>
      <c r="P52" s="46"/>
      <c r="U52" s="46"/>
      <c r="Z52" s="46"/>
      <c r="AE52" s="46"/>
      <c r="AJ52" s="46"/>
      <c r="AO52" s="46"/>
    </row>
    <row r="53" spans="1:44" ht="16.75" customHeight="1" x14ac:dyDescent="0.15">
      <c r="A53" s="61" t="s">
        <v>190</v>
      </c>
      <c r="B53" s="31">
        <v>16463000</v>
      </c>
      <c r="C53" s="31">
        <v>35656000</v>
      </c>
      <c r="D53" s="31">
        <v>29250000</v>
      </c>
      <c r="E53" s="31">
        <v>44276000</v>
      </c>
      <c r="F53" s="30">
        <f>SUM(B53:E53)</f>
        <v>125645000</v>
      </c>
      <c r="G53" s="31">
        <v>20181000</v>
      </c>
      <c r="H53" s="31">
        <v>34135000</v>
      </c>
      <c r="I53" s="31">
        <v>-13336000</v>
      </c>
      <c r="J53" s="31">
        <v>-499505000</v>
      </c>
      <c r="K53" s="30">
        <f>SUM(G53:J53)</f>
        <v>-458525000</v>
      </c>
      <c r="L53" s="31">
        <v>0</v>
      </c>
      <c r="M53" s="31">
        <v>0</v>
      </c>
      <c r="N53" s="31">
        <v>0</v>
      </c>
      <c r="O53" s="31">
        <v>-207000</v>
      </c>
      <c r="P53" s="30">
        <f>SUM(L53:O53)</f>
        <v>-207000</v>
      </c>
      <c r="Q53" s="31">
        <v>0</v>
      </c>
      <c r="R53" s="31">
        <v>0</v>
      </c>
      <c r="S53" s="31">
        <v>0</v>
      </c>
      <c r="T53" s="31">
        <v>0</v>
      </c>
      <c r="U53" s="30">
        <f>SUM(Q53:T53)</f>
        <v>0</v>
      </c>
      <c r="V53" s="31">
        <v>0</v>
      </c>
      <c r="W53" s="31">
        <v>0</v>
      </c>
      <c r="X53" s="31">
        <v>0</v>
      </c>
      <c r="Y53" s="31">
        <v>0</v>
      </c>
      <c r="Z53" s="30">
        <f>SUM(V53:Y53)</f>
        <v>0</v>
      </c>
      <c r="AA53" s="31">
        <v>0</v>
      </c>
      <c r="AB53" s="31">
        <v>0</v>
      </c>
      <c r="AC53" s="31">
        <v>836000</v>
      </c>
      <c r="AD53" s="31">
        <v>4568000</v>
      </c>
      <c r="AE53" s="30">
        <f>SUM(AA53:AD53)</f>
        <v>5404000</v>
      </c>
      <c r="AF53" s="31">
        <v>0</v>
      </c>
      <c r="AG53" s="31">
        <v>387000</v>
      </c>
      <c r="AH53" s="31">
        <v>598000</v>
      </c>
      <c r="AI53" s="31">
        <v>805000</v>
      </c>
      <c r="AJ53" s="30">
        <f>SUM(AF53:AI53)</f>
        <v>1790000</v>
      </c>
      <c r="AK53" s="31">
        <v>0</v>
      </c>
      <c r="AL53" s="31">
        <v>0</v>
      </c>
      <c r="AM53" s="31">
        <v>2486000</v>
      </c>
      <c r="AN53" s="31">
        <v>-798000</v>
      </c>
      <c r="AO53" s="30">
        <f>SUM(AK53:AN53)</f>
        <v>1688000</v>
      </c>
      <c r="AP53" s="31">
        <v>0</v>
      </c>
      <c r="AQ53" s="31">
        <v>0</v>
      </c>
      <c r="AR53" s="31">
        <v>0</v>
      </c>
    </row>
    <row r="54" spans="1:44" ht="16.75" customHeight="1" x14ac:dyDescent="0.15">
      <c r="A54" s="61" t="s">
        <v>191</v>
      </c>
      <c r="B54" s="31">
        <v>-7534000</v>
      </c>
      <c r="C54" s="31">
        <v>-10651000</v>
      </c>
      <c r="D54" s="31">
        <v>-12749000</v>
      </c>
      <c r="E54" s="31">
        <v>-15268000</v>
      </c>
      <c r="F54" s="30">
        <f>SUM(B54:E54)</f>
        <v>-46202000</v>
      </c>
      <c r="G54" s="31">
        <v>-6573000</v>
      </c>
      <c r="H54" s="31">
        <v>-7929000</v>
      </c>
      <c r="I54" s="31">
        <v>2251032000</v>
      </c>
      <c r="J54" s="31">
        <v>0</v>
      </c>
      <c r="K54" s="30">
        <f>SUM(G54:J54)</f>
        <v>2236530000</v>
      </c>
      <c r="L54" s="31">
        <v>0</v>
      </c>
      <c r="M54" s="31">
        <v>0</v>
      </c>
      <c r="N54" s="31">
        <v>0</v>
      </c>
      <c r="O54" s="31">
        <v>18582000</v>
      </c>
      <c r="P54" s="30">
        <f>SUM(L54:O54)</f>
        <v>18582000</v>
      </c>
      <c r="Q54" s="31">
        <v>0</v>
      </c>
      <c r="R54" s="31">
        <v>0</v>
      </c>
      <c r="S54" s="31">
        <v>0</v>
      </c>
      <c r="T54" s="31">
        <v>0</v>
      </c>
      <c r="U54" s="30">
        <f>SUM(Q54:T54)</f>
        <v>0</v>
      </c>
      <c r="V54" s="31">
        <v>0</v>
      </c>
      <c r="W54" s="31">
        <v>0</v>
      </c>
      <c r="X54" s="31">
        <v>0</v>
      </c>
      <c r="Y54" s="31">
        <v>0</v>
      </c>
      <c r="Z54" s="30">
        <f>SUM(V54:Y54)</f>
        <v>0</v>
      </c>
      <c r="AA54" s="31">
        <v>0</v>
      </c>
      <c r="AB54" s="31">
        <v>0</v>
      </c>
      <c r="AC54" s="31">
        <v>0</v>
      </c>
      <c r="AD54" s="31">
        <v>0</v>
      </c>
      <c r="AE54" s="30">
        <f>SUM(AA54:AD54)</f>
        <v>0</v>
      </c>
      <c r="AF54" s="31">
        <v>0</v>
      </c>
      <c r="AG54" s="31">
        <v>0</v>
      </c>
      <c r="AH54" s="31">
        <v>0</v>
      </c>
      <c r="AI54" s="31">
        <v>0</v>
      </c>
      <c r="AJ54" s="30">
        <f>SUM(AF54:AI54)</f>
        <v>0</v>
      </c>
      <c r="AK54" s="31">
        <v>0</v>
      </c>
      <c r="AL54" s="31">
        <v>0</v>
      </c>
      <c r="AM54" s="31">
        <v>0</v>
      </c>
      <c r="AN54" s="31">
        <v>0</v>
      </c>
      <c r="AO54" s="30">
        <f>SUM(AK54:AN54)</f>
        <v>0</v>
      </c>
      <c r="AP54" s="31">
        <v>0</v>
      </c>
      <c r="AQ54" s="31">
        <v>0</v>
      </c>
      <c r="AR54" s="31">
        <v>0</v>
      </c>
    </row>
    <row r="55" spans="1:44" ht="16.75" customHeight="1" x14ac:dyDescent="0.15">
      <c r="A55" s="70" t="s">
        <v>192</v>
      </c>
      <c r="B55" s="18">
        <v>99000</v>
      </c>
      <c r="C55" s="18">
        <v>12000</v>
      </c>
      <c r="D55" s="18">
        <v>64000</v>
      </c>
      <c r="E55" s="18">
        <v>31000</v>
      </c>
      <c r="F55" s="19">
        <f>SUM(B55:E55)</f>
        <v>206000</v>
      </c>
      <c r="G55" s="18">
        <v>-167000</v>
      </c>
      <c r="H55" s="18">
        <v>-5000</v>
      </c>
      <c r="I55" s="18">
        <v>0</v>
      </c>
      <c r="J55" s="18">
        <v>0</v>
      </c>
      <c r="K55" s="19">
        <f>SUM(G55:J55)</f>
        <v>-172000</v>
      </c>
      <c r="L55" s="18">
        <v>0</v>
      </c>
      <c r="M55" s="18">
        <v>0</v>
      </c>
      <c r="N55" s="18">
        <v>0</v>
      </c>
      <c r="O55" s="18">
        <v>0</v>
      </c>
      <c r="P55" s="19">
        <f>SUM(L55:O55)</f>
        <v>0</v>
      </c>
      <c r="Q55" s="18">
        <v>0</v>
      </c>
      <c r="R55" s="18">
        <v>0</v>
      </c>
      <c r="S55" s="18">
        <v>0</v>
      </c>
      <c r="T55" s="18">
        <v>0</v>
      </c>
      <c r="U55" s="19">
        <f>SUM(Q55:T55)</f>
        <v>0</v>
      </c>
      <c r="V55" s="18">
        <v>0</v>
      </c>
      <c r="W55" s="18">
        <v>0</v>
      </c>
      <c r="X55" s="18">
        <v>0</v>
      </c>
      <c r="Y55" s="18">
        <v>0</v>
      </c>
      <c r="Z55" s="19">
        <f>SUM(V55:Y55)</f>
        <v>0</v>
      </c>
      <c r="AA55" s="18">
        <v>0</v>
      </c>
      <c r="AB55" s="18">
        <v>0</v>
      </c>
      <c r="AC55" s="18">
        <v>0</v>
      </c>
      <c r="AD55" s="18">
        <v>0</v>
      </c>
      <c r="AE55" s="19">
        <f>SUM(AA55:AD55)</f>
        <v>0</v>
      </c>
      <c r="AF55" s="18">
        <v>0</v>
      </c>
      <c r="AG55" s="18">
        <v>0</v>
      </c>
      <c r="AH55" s="18">
        <v>0</v>
      </c>
      <c r="AI55" s="18">
        <v>0</v>
      </c>
      <c r="AJ55" s="19">
        <f>SUM(AF55:AI55)</f>
        <v>0</v>
      </c>
      <c r="AK55" s="18">
        <v>0</v>
      </c>
      <c r="AL55" s="18">
        <v>0</v>
      </c>
      <c r="AM55" s="18">
        <v>0</v>
      </c>
      <c r="AN55" s="18">
        <v>0</v>
      </c>
      <c r="AO55" s="19">
        <f>SUM(AK55:AN55)</f>
        <v>0</v>
      </c>
      <c r="AP55" s="18">
        <v>0</v>
      </c>
      <c r="AQ55" s="18">
        <v>0</v>
      </c>
      <c r="AR55" s="18">
        <v>0</v>
      </c>
    </row>
    <row r="56" spans="1:44" ht="27.5" customHeight="1" x14ac:dyDescent="0.15">
      <c r="A56" s="64" t="s">
        <v>193</v>
      </c>
      <c r="B56" s="87">
        <f t="shared" ref="B56:AR56" si="28">SUM(B53:B55)</f>
        <v>9028000</v>
      </c>
      <c r="C56" s="87">
        <f t="shared" si="28"/>
        <v>25017000</v>
      </c>
      <c r="D56" s="87">
        <f t="shared" si="28"/>
        <v>16565000</v>
      </c>
      <c r="E56" s="87">
        <f t="shared" si="28"/>
        <v>29039000</v>
      </c>
      <c r="F56" s="86">
        <f t="shared" si="28"/>
        <v>79649000</v>
      </c>
      <c r="G56" s="87">
        <f t="shared" si="28"/>
        <v>13441000</v>
      </c>
      <c r="H56" s="87">
        <f t="shared" si="28"/>
        <v>26201000</v>
      </c>
      <c r="I56" s="87">
        <f t="shared" si="28"/>
        <v>2237696000</v>
      </c>
      <c r="J56" s="87">
        <f t="shared" si="28"/>
        <v>-499505000</v>
      </c>
      <c r="K56" s="86">
        <f t="shared" si="28"/>
        <v>1777833000</v>
      </c>
      <c r="L56" s="87">
        <f t="shared" si="28"/>
        <v>0</v>
      </c>
      <c r="M56" s="87">
        <f t="shared" si="28"/>
        <v>0</v>
      </c>
      <c r="N56" s="87">
        <f t="shared" si="28"/>
        <v>0</v>
      </c>
      <c r="O56" s="87">
        <f t="shared" si="28"/>
        <v>18375000</v>
      </c>
      <c r="P56" s="86">
        <f t="shared" si="28"/>
        <v>18375000</v>
      </c>
      <c r="Q56" s="87">
        <f t="shared" si="28"/>
        <v>0</v>
      </c>
      <c r="R56" s="87">
        <f t="shared" si="28"/>
        <v>0</v>
      </c>
      <c r="S56" s="87">
        <f t="shared" si="28"/>
        <v>0</v>
      </c>
      <c r="T56" s="87">
        <f t="shared" si="28"/>
        <v>0</v>
      </c>
      <c r="U56" s="86">
        <f t="shared" si="28"/>
        <v>0</v>
      </c>
      <c r="V56" s="87">
        <f t="shared" si="28"/>
        <v>0</v>
      </c>
      <c r="W56" s="87">
        <f t="shared" si="28"/>
        <v>0</v>
      </c>
      <c r="X56" s="87">
        <f t="shared" si="28"/>
        <v>0</v>
      </c>
      <c r="Y56" s="87">
        <f t="shared" si="28"/>
        <v>0</v>
      </c>
      <c r="Z56" s="86">
        <f t="shared" si="28"/>
        <v>0</v>
      </c>
      <c r="AA56" s="87">
        <f t="shared" si="28"/>
        <v>0</v>
      </c>
      <c r="AB56" s="87">
        <f t="shared" si="28"/>
        <v>0</v>
      </c>
      <c r="AC56" s="87">
        <f t="shared" si="28"/>
        <v>836000</v>
      </c>
      <c r="AD56" s="87">
        <f t="shared" si="28"/>
        <v>4568000</v>
      </c>
      <c r="AE56" s="86">
        <f t="shared" si="28"/>
        <v>5404000</v>
      </c>
      <c r="AF56" s="87">
        <f t="shared" si="28"/>
        <v>0</v>
      </c>
      <c r="AG56" s="87">
        <f t="shared" si="28"/>
        <v>387000</v>
      </c>
      <c r="AH56" s="87">
        <f t="shared" si="28"/>
        <v>598000</v>
      </c>
      <c r="AI56" s="87">
        <f t="shared" si="28"/>
        <v>805000</v>
      </c>
      <c r="AJ56" s="86">
        <f t="shared" si="28"/>
        <v>1790000</v>
      </c>
      <c r="AK56" s="24">
        <f t="shared" si="28"/>
        <v>0</v>
      </c>
      <c r="AL56" s="24">
        <f t="shared" si="28"/>
        <v>0</v>
      </c>
      <c r="AM56" s="24">
        <f t="shared" si="28"/>
        <v>2486000</v>
      </c>
      <c r="AN56" s="24">
        <f t="shared" si="28"/>
        <v>-798000</v>
      </c>
      <c r="AO56" s="86">
        <f t="shared" si="28"/>
        <v>1688000</v>
      </c>
      <c r="AP56" s="24">
        <f t="shared" si="28"/>
        <v>0</v>
      </c>
      <c r="AQ56" s="24">
        <f t="shared" si="28"/>
        <v>0</v>
      </c>
      <c r="AR56" s="24">
        <f t="shared" si="28"/>
        <v>0</v>
      </c>
    </row>
    <row r="57" spans="1:44" ht="15" customHeight="1" x14ac:dyDescent="0.15">
      <c r="F57" s="46"/>
      <c r="K57" s="46"/>
      <c r="P57" s="46"/>
      <c r="U57" s="46"/>
      <c r="Z57" s="46"/>
      <c r="AE57" s="46"/>
      <c r="AJ57" s="46"/>
      <c r="AO57" s="46"/>
    </row>
    <row r="58" spans="1:44" ht="16.75" customHeight="1" x14ac:dyDescent="0.15">
      <c r="A58" s="61" t="s">
        <v>194</v>
      </c>
      <c r="B58" s="31">
        <v>331000</v>
      </c>
      <c r="C58" s="31">
        <v>278000</v>
      </c>
      <c r="D58" s="31">
        <v>259000</v>
      </c>
      <c r="E58" s="31">
        <v>570000</v>
      </c>
      <c r="F58" s="30">
        <f>SUM(B58:E58)</f>
        <v>1438000</v>
      </c>
      <c r="G58" s="31">
        <v>-927000</v>
      </c>
      <c r="H58" s="31">
        <v>-557000</v>
      </c>
      <c r="I58" s="31">
        <v>-327000</v>
      </c>
      <c r="J58" s="31">
        <v>61000</v>
      </c>
      <c r="K58" s="30">
        <f>SUM(G58:J58)</f>
        <v>-1750000</v>
      </c>
      <c r="L58" s="31">
        <v>-89000</v>
      </c>
      <c r="M58" s="31">
        <v>-302000</v>
      </c>
      <c r="N58" s="31">
        <v>278000</v>
      </c>
      <c r="O58" s="31">
        <v>-355000</v>
      </c>
      <c r="P58" s="30">
        <f>SUM(L58:O58)</f>
        <v>-468000</v>
      </c>
      <c r="Q58" s="31">
        <v>197000</v>
      </c>
      <c r="R58" s="31">
        <v>486000</v>
      </c>
      <c r="S58" s="31">
        <v>537000</v>
      </c>
      <c r="T58" s="31">
        <v>-210000</v>
      </c>
      <c r="U58" s="30">
        <f>SUM(Q58:T58)</f>
        <v>1010000</v>
      </c>
      <c r="V58" s="31">
        <v>261000</v>
      </c>
      <c r="W58" s="31">
        <v>-275000</v>
      </c>
      <c r="X58" s="31">
        <v>-48000</v>
      </c>
      <c r="Y58" s="31">
        <v>-137000</v>
      </c>
      <c r="Z58" s="30">
        <f>SUM(V58:Y58)</f>
        <v>-199000</v>
      </c>
      <c r="AA58" s="31">
        <v>-752000</v>
      </c>
      <c r="AB58" s="31">
        <v>-1010000</v>
      </c>
      <c r="AC58" s="31">
        <v>993000</v>
      </c>
      <c r="AD58" s="31">
        <v>219000</v>
      </c>
      <c r="AE58" s="30">
        <f>SUM(AA58:AD58)</f>
        <v>-550000</v>
      </c>
      <c r="AF58" s="31">
        <v>-293000</v>
      </c>
      <c r="AG58" s="31">
        <v>377000</v>
      </c>
      <c r="AH58" s="31">
        <v>735000</v>
      </c>
      <c r="AI58" s="31">
        <v>-447000</v>
      </c>
      <c r="AJ58" s="30">
        <f>SUM(AF58:AI58)</f>
        <v>372000</v>
      </c>
      <c r="AK58" s="31">
        <v>-71000</v>
      </c>
      <c r="AL58" s="31">
        <v>814000</v>
      </c>
      <c r="AM58" s="31">
        <v>-1217000</v>
      </c>
      <c r="AN58" s="31">
        <v>580000</v>
      </c>
      <c r="AO58" s="30">
        <f>SUM(AK58:AN58)</f>
        <v>106000</v>
      </c>
      <c r="AP58" s="31">
        <v>1221000</v>
      </c>
      <c r="AQ58" s="31">
        <v>-125000</v>
      </c>
      <c r="AR58" s="31">
        <v>41000</v>
      </c>
    </row>
    <row r="59" spans="1:44" ht="15" customHeight="1" x14ac:dyDescent="0.15">
      <c r="F59" s="46"/>
      <c r="K59" s="46"/>
      <c r="P59" s="46"/>
      <c r="U59" s="46"/>
      <c r="Z59" s="46"/>
      <c r="AE59" s="46"/>
      <c r="AJ59" s="46"/>
      <c r="AO59" s="46"/>
    </row>
    <row r="60" spans="1:44" ht="27.5" customHeight="1" x14ac:dyDescent="0.15">
      <c r="A60" s="7" t="s">
        <v>195</v>
      </c>
      <c r="B60" s="31">
        <f>+B27+B40+B50+B56+B58</f>
        <v>-6507000</v>
      </c>
      <c r="C60" s="31">
        <f>+C27+C40+C50+C56+C58</f>
        <v>6178000</v>
      </c>
      <c r="D60" s="31">
        <f>+D27+D40+D50+D56+D58</f>
        <v>8016000</v>
      </c>
      <c r="E60" s="31">
        <f>+E27+E40+E50+E56+E58</f>
        <v>-36349000</v>
      </c>
      <c r="F60" s="30">
        <f>SUM(B60:E60)</f>
        <v>-28662000</v>
      </c>
      <c r="G60" s="31">
        <f>+G27+G40+G50+G56+G58</f>
        <v>-46463000</v>
      </c>
      <c r="H60" s="31">
        <f>+H27+H40+H50+H56+H58</f>
        <v>-6508000</v>
      </c>
      <c r="I60" s="31">
        <f>+I27+I40+I50+I56+I58</f>
        <v>1459727000</v>
      </c>
      <c r="J60" s="31">
        <f>+J27+J40+J50+J56+J58</f>
        <v>-485301000</v>
      </c>
      <c r="K60" s="30">
        <f>SUM(G60:J60)</f>
        <v>921455000</v>
      </c>
      <c r="L60" s="31">
        <f>+L27+L40+L50+L56+L58</f>
        <v>-55996000</v>
      </c>
      <c r="M60" s="31">
        <f>+M27+M40+M50+M56+M58</f>
        <v>-213219000</v>
      </c>
      <c r="N60" s="31">
        <f>+N27+N40+N50+N56+N58</f>
        <v>-10243000</v>
      </c>
      <c r="O60" s="31">
        <f>+O27+O40+O50+O56+O58</f>
        <v>-49389000</v>
      </c>
      <c r="P60" s="30">
        <f>SUM(L60:O60)</f>
        <v>-328847000</v>
      </c>
      <c r="Q60" s="31">
        <f>+Q27+Q40+Q50+Q56+Q58</f>
        <v>-67916000</v>
      </c>
      <c r="R60" s="31">
        <f>+R27+R40+R50+R56+R58</f>
        <v>796000</v>
      </c>
      <c r="S60" s="31">
        <f>+S27+S40+S50+S56+S58</f>
        <v>-2105000</v>
      </c>
      <c r="T60" s="31">
        <f>+T27+T40+T50+T56+T58</f>
        <v>-81714000</v>
      </c>
      <c r="U60" s="30">
        <f>SUM(Q60:T60)</f>
        <v>-150939000</v>
      </c>
      <c r="V60" s="31">
        <f>+V27+V40+V50+V56+V58</f>
        <v>-31932000</v>
      </c>
      <c r="W60" s="31">
        <f>+W27+W40+W50+W56+W58</f>
        <v>-5434000</v>
      </c>
      <c r="X60" s="31">
        <f>+X27+X40+X50+X56+X58</f>
        <v>17369000</v>
      </c>
      <c r="Y60" s="31">
        <f>+Y27+Y40+Y50+Y56+Y58</f>
        <v>38472000</v>
      </c>
      <c r="Z60" s="30">
        <f>SUM(V60:Y60)</f>
        <v>18475000</v>
      </c>
      <c r="AA60" s="31">
        <f>+AA27+AA40+AA50+AA56+AA58</f>
        <v>-91908000</v>
      </c>
      <c r="AB60" s="31">
        <f>+AB27+AB40+AB50+AB56+AB58</f>
        <v>-22652000</v>
      </c>
      <c r="AC60" s="31">
        <f>+AC27+AC40+AC50+AC56+AC58</f>
        <v>-32086000</v>
      </c>
      <c r="AD60" s="31">
        <f>+AD27+AD40+AD50+AD56+AD58</f>
        <v>10932000</v>
      </c>
      <c r="AE60" s="30">
        <f>SUM(AA60:AD60)</f>
        <v>-135714000</v>
      </c>
      <c r="AF60" s="31">
        <f>+AF27+AF40+AF50+AF56+AF58</f>
        <v>6325000</v>
      </c>
      <c r="AG60" s="31">
        <f>+AG27+AG40+AG50+AG56+AG58</f>
        <v>21396000</v>
      </c>
      <c r="AH60" s="31">
        <f>+AH27+AH40+AH50+AH56+AH58</f>
        <v>6777000</v>
      </c>
      <c r="AI60" s="31">
        <f>+AI27+AI40+AI50+AI56+AI58</f>
        <v>-159475000</v>
      </c>
      <c r="AJ60" s="30">
        <f>SUM(AF60:AI60)</f>
        <v>-124977000</v>
      </c>
      <c r="AK60" s="31">
        <f>+AK27+AK40+AK50+AK56+AK58</f>
        <v>-26457000</v>
      </c>
      <c r="AL60" s="31">
        <f>+AL27+AL40+AL50+AL56+AL58</f>
        <v>28563000</v>
      </c>
      <c r="AM60" s="31">
        <f>+AM27+AM40+AM50+AM56+AM58</f>
        <v>35788000</v>
      </c>
      <c r="AN60" s="31">
        <f>+AN27+AN40+AN50+AN56+AN58</f>
        <v>36561000</v>
      </c>
      <c r="AO60" s="30">
        <f>SUM(AK60:AN60)</f>
        <v>74455000</v>
      </c>
      <c r="AP60" s="31">
        <f>+AP27+AP40+AP50+AP56+AP58</f>
        <v>-50314000</v>
      </c>
      <c r="AQ60" s="31">
        <f>+AQ27+AQ40+AQ50+AQ56+AQ58</f>
        <v>5834000</v>
      </c>
      <c r="AR60" s="31">
        <f>+AR27+AR40+AR50+AR56+AR58</f>
        <v>26442000</v>
      </c>
    </row>
    <row r="61" spans="1:44" ht="27.5" customHeight="1" x14ac:dyDescent="0.15">
      <c r="A61" s="15" t="s">
        <v>196</v>
      </c>
      <c r="B61" s="18">
        <v>168680000</v>
      </c>
      <c r="C61" s="18">
        <f>+B62</f>
        <v>162173000</v>
      </c>
      <c r="D61" s="18">
        <f>+C62</f>
        <v>168351000</v>
      </c>
      <c r="E61" s="18">
        <f>+D62</f>
        <v>176367000</v>
      </c>
      <c r="F61" s="19">
        <f>+B61</f>
        <v>168680000</v>
      </c>
      <c r="G61" s="18">
        <f>+F62</f>
        <v>140018000</v>
      </c>
      <c r="H61" s="18">
        <f>+G62</f>
        <v>93555000</v>
      </c>
      <c r="I61" s="18">
        <f>+H62</f>
        <v>87047000</v>
      </c>
      <c r="J61" s="18">
        <f>+I62</f>
        <v>1546774000</v>
      </c>
      <c r="K61" s="19">
        <f>+G61</f>
        <v>140018000</v>
      </c>
      <c r="L61" s="18">
        <f>+K62</f>
        <v>1061473000</v>
      </c>
      <c r="M61" s="18">
        <f>+L62</f>
        <v>1005477000</v>
      </c>
      <c r="N61" s="18">
        <f>+M62</f>
        <v>792258000</v>
      </c>
      <c r="O61" s="18">
        <f>+N62</f>
        <v>782015000</v>
      </c>
      <c r="P61" s="19">
        <f>+L61</f>
        <v>1061473000</v>
      </c>
      <c r="Q61" s="18">
        <f>+P62</f>
        <v>732626000</v>
      </c>
      <c r="R61" s="18">
        <f>+Q62</f>
        <v>664710000</v>
      </c>
      <c r="S61" s="18">
        <f>+R62</f>
        <v>665506000</v>
      </c>
      <c r="T61" s="18">
        <f>+S62</f>
        <v>663401000</v>
      </c>
      <c r="U61" s="19">
        <f>+Q61</f>
        <v>732626000</v>
      </c>
      <c r="V61" s="18">
        <f>+U62</f>
        <v>581687000</v>
      </c>
      <c r="W61" s="18">
        <f>+V62</f>
        <v>549755000</v>
      </c>
      <c r="X61" s="18">
        <f>+W62</f>
        <v>544321000</v>
      </c>
      <c r="Y61" s="18">
        <f>+X62</f>
        <v>561690000</v>
      </c>
      <c r="Z61" s="19">
        <f>+V61</f>
        <v>581687000</v>
      </c>
      <c r="AA61" s="18">
        <f>+Z62</f>
        <v>600162000</v>
      </c>
      <c r="AB61" s="18">
        <f>+AA62</f>
        <v>508254000</v>
      </c>
      <c r="AC61" s="18">
        <f>+AB62</f>
        <v>485602000</v>
      </c>
      <c r="AD61" s="18">
        <f>+AC62</f>
        <v>453516000</v>
      </c>
      <c r="AE61" s="19">
        <f>+AA61</f>
        <v>600162000</v>
      </c>
      <c r="AF61" s="18">
        <f>+AE62</f>
        <v>464448000</v>
      </c>
      <c r="AG61" s="18">
        <f>+AF62</f>
        <v>470773000</v>
      </c>
      <c r="AH61" s="18">
        <f>+AG62</f>
        <v>492169000</v>
      </c>
      <c r="AI61" s="18">
        <f>+AH62</f>
        <v>498946000</v>
      </c>
      <c r="AJ61" s="19">
        <f>+AF61</f>
        <v>464448000</v>
      </c>
      <c r="AK61" s="18">
        <f>+AJ62</f>
        <v>339471000</v>
      </c>
      <c r="AL61" s="18">
        <f>+AK62</f>
        <v>313014000</v>
      </c>
      <c r="AM61" s="18">
        <f>+AL62</f>
        <v>341577000</v>
      </c>
      <c r="AN61" s="18">
        <f>+AM62</f>
        <v>377365000</v>
      </c>
      <c r="AO61" s="19">
        <f>+AK61</f>
        <v>339471000</v>
      </c>
      <c r="AP61" s="18">
        <f>+AO62</f>
        <v>413926000</v>
      </c>
      <c r="AQ61" s="18">
        <f>+AP62</f>
        <v>363612000</v>
      </c>
      <c r="AR61" s="18">
        <f>+AQ62</f>
        <v>369446000</v>
      </c>
    </row>
    <row r="62" spans="1:44" ht="27.5" customHeight="1" x14ac:dyDescent="0.15">
      <c r="A62" s="64" t="s">
        <v>197</v>
      </c>
      <c r="B62" s="66">
        <f t="shared" ref="B62:AR62" si="29">SUM(B60:B61)</f>
        <v>162173000</v>
      </c>
      <c r="C62" s="66">
        <f t="shared" si="29"/>
        <v>168351000</v>
      </c>
      <c r="D62" s="66">
        <f t="shared" si="29"/>
        <v>176367000</v>
      </c>
      <c r="E62" s="66">
        <f t="shared" si="29"/>
        <v>140018000</v>
      </c>
      <c r="F62" s="65">
        <f t="shared" si="29"/>
        <v>140018000</v>
      </c>
      <c r="G62" s="66">
        <f t="shared" si="29"/>
        <v>93555000</v>
      </c>
      <c r="H62" s="66">
        <f t="shared" si="29"/>
        <v>87047000</v>
      </c>
      <c r="I62" s="66">
        <f t="shared" si="29"/>
        <v>1546774000</v>
      </c>
      <c r="J62" s="66">
        <f t="shared" si="29"/>
        <v>1061473000</v>
      </c>
      <c r="K62" s="65">
        <f t="shared" si="29"/>
        <v>1061473000</v>
      </c>
      <c r="L62" s="66">
        <f t="shared" si="29"/>
        <v>1005477000</v>
      </c>
      <c r="M62" s="66">
        <f t="shared" si="29"/>
        <v>792258000</v>
      </c>
      <c r="N62" s="66">
        <f t="shared" si="29"/>
        <v>782015000</v>
      </c>
      <c r="O62" s="66">
        <f t="shared" si="29"/>
        <v>732626000</v>
      </c>
      <c r="P62" s="65">
        <f t="shared" si="29"/>
        <v>732626000</v>
      </c>
      <c r="Q62" s="66">
        <f t="shared" si="29"/>
        <v>664710000</v>
      </c>
      <c r="R62" s="66">
        <f t="shared" si="29"/>
        <v>665506000</v>
      </c>
      <c r="S62" s="66">
        <f t="shared" si="29"/>
        <v>663401000</v>
      </c>
      <c r="T62" s="66">
        <f t="shared" si="29"/>
        <v>581687000</v>
      </c>
      <c r="U62" s="65">
        <f t="shared" si="29"/>
        <v>581687000</v>
      </c>
      <c r="V62" s="66">
        <f t="shared" si="29"/>
        <v>549755000</v>
      </c>
      <c r="W62" s="66">
        <f t="shared" si="29"/>
        <v>544321000</v>
      </c>
      <c r="X62" s="66">
        <f t="shared" si="29"/>
        <v>561690000</v>
      </c>
      <c r="Y62" s="66">
        <f t="shared" si="29"/>
        <v>600162000</v>
      </c>
      <c r="Z62" s="65">
        <f t="shared" si="29"/>
        <v>600162000</v>
      </c>
      <c r="AA62" s="66">
        <f t="shared" si="29"/>
        <v>508254000</v>
      </c>
      <c r="AB62" s="66">
        <f t="shared" si="29"/>
        <v>485602000</v>
      </c>
      <c r="AC62" s="66">
        <f t="shared" si="29"/>
        <v>453516000</v>
      </c>
      <c r="AD62" s="66">
        <f t="shared" si="29"/>
        <v>464448000</v>
      </c>
      <c r="AE62" s="65">
        <f t="shared" si="29"/>
        <v>464448000</v>
      </c>
      <c r="AF62" s="66">
        <f t="shared" si="29"/>
        <v>470773000</v>
      </c>
      <c r="AG62" s="66">
        <f t="shared" si="29"/>
        <v>492169000</v>
      </c>
      <c r="AH62" s="66">
        <f t="shared" si="29"/>
        <v>498946000</v>
      </c>
      <c r="AI62" s="66">
        <f t="shared" si="29"/>
        <v>339471000</v>
      </c>
      <c r="AJ62" s="65">
        <f t="shared" si="29"/>
        <v>339471000</v>
      </c>
      <c r="AK62" s="66">
        <f t="shared" si="29"/>
        <v>313014000</v>
      </c>
      <c r="AL62" s="66">
        <f t="shared" si="29"/>
        <v>341577000</v>
      </c>
      <c r="AM62" s="66">
        <f t="shared" si="29"/>
        <v>377365000</v>
      </c>
      <c r="AN62" s="66">
        <f t="shared" si="29"/>
        <v>413926000</v>
      </c>
      <c r="AO62" s="65">
        <f t="shared" si="29"/>
        <v>413926000</v>
      </c>
      <c r="AP62" s="66">
        <f t="shared" si="29"/>
        <v>363612000</v>
      </c>
      <c r="AQ62" s="66">
        <f t="shared" si="29"/>
        <v>369446000</v>
      </c>
      <c r="AR62" s="66">
        <f t="shared" si="29"/>
        <v>395888000</v>
      </c>
    </row>
    <row r="63" spans="1:44" ht="15" customHeight="1" x14ac:dyDescent="0.15">
      <c r="F63" s="46"/>
      <c r="K63" s="46"/>
      <c r="P63" s="46"/>
      <c r="U63" s="46"/>
      <c r="Z63" s="46"/>
      <c r="AE63" s="46"/>
      <c r="AJ63" s="46"/>
      <c r="AO63" s="46"/>
    </row>
    <row r="64" spans="1:44" ht="15" customHeight="1" x14ac:dyDescent="0.15"/>
    <row r="65" ht="15" customHeight="1" x14ac:dyDescent="0.15"/>
  </sheetData>
  <pageMargins left="0.25" right="0.25" top="0.75" bottom="0.75" header="0.3" footer="0.3"/>
  <pageSetup scale="43"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51"/>
  <sheetViews>
    <sheetView zoomScale="90" zoomScaleNormal="90" workbookViewId="0">
      <pane xSplit="1" ySplit="4" topLeftCell="Q5" activePane="bottomRight" state="frozen"/>
      <selection activeCell="B20" sqref="B20"/>
      <selection pane="topRight" activeCell="B20" sqref="B20"/>
      <selection pane="bottomLeft" activeCell="B20" sqref="B20"/>
      <selection pane="bottomRight" activeCell="B20" sqref="B20"/>
    </sheetView>
  </sheetViews>
  <sheetFormatPr baseColWidth="10" defaultColWidth="13.1640625" defaultRowHeight="13" outlineLevelCol="1" x14ac:dyDescent="0.15"/>
  <cols>
    <col min="1" max="1" width="51.33203125" customWidth="1"/>
    <col min="2" max="25" width="0" hidden="1" customWidth="1" outlineLevel="1"/>
    <col min="26" max="26" width="13.1640625" collapsed="1"/>
  </cols>
  <sheetData>
    <row r="1" spans="1:37" ht="33.25" customHeight="1" x14ac:dyDescent="0.15">
      <c r="A1" s="7"/>
    </row>
    <row r="2" spans="1:37" ht="15" customHeight="1" x14ac:dyDescent="0.15">
      <c r="A2" s="55" t="s">
        <v>198</v>
      </c>
    </row>
    <row r="3" spans="1:37" ht="15" customHeight="1" x14ac:dyDescent="0.15">
      <c r="A3" s="56" t="s">
        <v>147</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7" ht="15" customHeight="1" x14ac:dyDescent="0.15">
      <c r="B4" s="9" t="s">
        <v>199</v>
      </c>
      <c r="C4" s="10" t="s">
        <v>14</v>
      </c>
      <c r="D4" s="10" t="s">
        <v>15</v>
      </c>
      <c r="E4" s="10" t="s">
        <v>16</v>
      </c>
      <c r="F4" s="9" t="s">
        <v>17</v>
      </c>
      <c r="G4" s="10" t="s">
        <v>19</v>
      </c>
      <c r="H4" s="10" t="s">
        <v>20</v>
      </c>
      <c r="I4" s="10" t="s">
        <v>21</v>
      </c>
      <c r="J4" s="9" t="s">
        <v>22</v>
      </c>
      <c r="K4" s="10" t="s">
        <v>24</v>
      </c>
      <c r="L4" s="10" t="s">
        <v>25</v>
      </c>
      <c r="M4" s="10" t="s">
        <v>26</v>
      </c>
      <c r="N4" s="9" t="s">
        <v>27</v>
      </c>
      <c r="O4" s="10" t="s">
        <v>29</v>
      </c>
      <c r="P4" s="10" t="s">
        <v>30</v>
      </c>
      <c r="Q4" s="10" t="s">
        <v>31</v>
      </c>
      <c r="R4" s="9" t="s">
        <v>32</v>
      </c>
      <c r="S4" s="10" t="s">
        <v>34</v>
      </c>
      <c r="T4" s="10" t="s">
        <v>35</v>
      </c>
      <c r="U4" s="10" t="s">
        <v>36</v>
      </c>
      <c r="V4" s="9" t="s">
        <v>37</v>
      </c>
      <c r="W4" s="10" t="s">
        <v>39</v>
      </c>
      <c r="X4" s="10" t="s">
        <v>40</v>
      </c>
      <c r="Y4" s="10" t="s">
        <v>41</v>
      </c>
      <c r="Z4" s="9" t="s">
        <v>42</v>
      </c>
      <c r="AA4" s="10" t="s">
        <v>44</v>
      </c>
      <c r="AB4" s="10" t="s">
        <v>45</v>
      </c>
      <c r="AC4" s="10" t="s">
        <v>46</v>
      </c>
      <c r="AD4" s="9" t="s">
        <v>47</v>
      </c>
      <c r="AE4" s="10" t="s">
        <v>49</v>
      </c>
      <c r="AF4" s="10" t="s">
        <v>50</v>
      </c>
      <c r="AG4" s="10" t="s">
        <v>51</v>
      </c>
      <c r="AH4" s="9" t="s">
        <v>52</v>
      </c>
      <c r="AI4" s="10" t="s">
        <v>54</v>
      </c>
      <c r="AJ4" s="10" t="s">
        <v>55</v>
      </c>
      <c r="AK4" s="10" t="s">
        <v>56</v>
      </c>
    </row>
    <row r="5" spans="1:37" ht="15" customHeight="1" x14ac:dyDescent="0.15">
      <c r="A5" s="88" t="s">
        <v>200</v>
      </c>
      <c r="B5" s="47"/>
      <c r="C5" s="6"/>
      <c r="D5" s="6"/>
      <c r="E5" s="6"/>
      <c r="F5" s="47"/>
      <c r="G5" s="6"/>
      <c r="H5" s="6"/>
      <c r="I5" s="6"/>
      <c r="J5" s="47"/>
      <c r="K5" s="6"/>
      <c r="L5" s="6"/>
      <c r="M5" s="6"/>
      <c r="N5" s="47"/>
      <c r="O5" s="6"/>
      <c r="P5" s="6"/>
      <c r="Q5" s="6"/>
      <c r="R5" s="47"/>
      <c r="S5" s="6"/>
      <c r="T5" s="6"/>
      <c r="U5" s="6"/>
      <c r="V5" s="47"/>
      <c r="W5" s="6"/>
      <c r="X5" s="6"/>
      <c r="Y5" s="6"/>
      <c r="Z5" s="47"/>
      <c r="AA5" s="6"/>
      <c r="AB5" s="6"/>
      <c r="AC5" s="6"/>
      <c r="AD5" s="47"/>
      <c r="AE5" s="6"/>
      <c r="AF5" s="6"/>
      <c r="AG5" s="6"/>
      <c r="AH5" s="47"/>
      <c r="AI5" s="6"/>
      <c r="AJ5" s="6"/>
      <c r="AK5" s="6"/>
    </row>
    <row r="6" spans="1:37" ht="15" customHeight="1" x14ac:dyDescent="0.15">
      <c r="A6" s="1" t="s">
        <v>201</v>
      </c>
      <c r="B6" s="46"/>
      <c r="F6" s="46"/>
      <c r="J6" s="46"/>
      <c r="N6" s="46"/>
      <c r="R6" s="46"/>
      <c r="V6" s="46"/>
      <c r="Z6" s="46"/>
      <c r="AD6" s="46"/>
      <c r="AH6" s="46"/>
    </row>
    <row r="7" spans="1:37" ht="15" customHeight="1" x14ac:dyDescent="0.15">
      <c r="A7" s="1" t="s">
        <v>202</v>
      </c>
      <c r="B7" s="41">
        <v>168680000</v>
      </c>
      <c r="C7" s="42">
        <v>162173000</v>
      </c>
      <c r="D7" s="42">
        <v>168351000</v>
      </c>
      <c r="E7" s="42">
        <v>176367000</v>
      </c>
      <c r="F7" s="41">
        <v>140018000</v>
      </c>
      <c r="G7" s="42">
        <v>93555000</v>
      </c>
      <c r="H7" s="42">
        <v>87047000</v>
      </c>
      <c r="I7" s="42">
        <v>1546774000</v>
      </c>
      <c r="J7" s="41">
        <v>1061473000</v>
      </c>
      <c r="K7" s="42">
        <v>1005477000</v>
      </c>
      <c r="L7" s="42">
        <v>777443000</v>
      </c>
      <c r="M7" s="42">
        <v>767200000</v>
      </c>
      <c r="N7" s="41">
        <v>717811000</v>
      </c>
      <c r="O7" s="42">
        <v>649895000</v>
      </c>
      <c r="P7" s="42">
        <v>650691000</v>
      </c>
      <c r="Q7" s="42">
        <v>663401000</v>
      </c>
      <c r="R7" s="41">
        <v>572787000</v>
      </c>
      <c r="S7" s="42">
        <v>541024000</v>
      </c>
      <c r="T7" s="42">
        <v>535590000</v>
      </c>
      <c r="U7" s="42">
        <v>552959000</v>
      </c>
      <c r="V7" s="41">
        <v>600162000</v>
      </c>
      <c r="W7" s="42">
        <v>508254000</v>
      </c>
      <c r="X7" s="42">
        <v>485602000</v>
      </c>
      <c r="Y7" s="42">
        <v>453516000</v>
      </c>
      <c r="Z7" s="41">
        <v>464448000</v>
      </c>
      <c r="AA7" s="42">
        <v>470773000</v>
      </c>
      <c r="AB7" s="42">
        <v>492169000</v>
      </c>
      <c r="AC7" s="42">
        <v>498946000</v>
      </c>
      <c r="AD7" s="41">
        <v>336867000</v>
      </c>
      <c r="AE7" s="42">
        <v>310396000</v>
      </c>
      <c r="AF7" s="89">
        <v>338946000</v>
      </c>
      <c r="AG7" s="42">
        <v>376772000</v>
      </c>
      <c r="AH7" s="41">
        <v>413331000</v>
      </c>
      <c r="AI7" s="42">
        <v>363612000</v>
      </c>
      <c r="AJ7" s="89">
        <v>369446000</v>
      </c>
      <c r="AK7" s="42">
        <v>395888000</v>
      </c>
    </row>
    <row r="8" spans="1:37" ht="15" customHeight="1" x14ac:dyDescent="0.15">
      <c r="A8" s="1" t="s">
        <v>203</v>
      </c>
      <c r="B8" s="30">
        <v>0</v>
      </c>
      <c r="C8" s="31">
        <v>0</v>
      </c>
      <c r="D8" s="31">
        <v>0</v>
      </c>
      <c r="E8" s="31">
        <v>0</v>
      </c>
      <c r="F8" s="30">
        <v>0</v>
      </c>
      <c r="G8" s="31">
        <v>0</v>
      </c>
      <c r="H8" s="31">
        <v>0</v>
      </c>
      <c r="I8" s="31">
        <v>0</v>
      </c>
      <c r="J8" s="30">
        <v>0</v>
      </c>
      <c r="K8" s="31">
        <v>0</v>
      </c>
      <c r="L8" s="31">
        <v>14815000</v>
      </c>
      <c r="M8" s="31">
        <v>14815000</v>
      </c>
      <c r="N8" s="30">
        <v>14815000</v>
      </c>
      <c r="O8" s="31">
        <v>14815000</v>
      </c>
      <c r="P8" s="31">
        <v>14815000</v>
      </c>
      <c r="Q8" s="31">
        <v>0</v>
      </c>
      <c r="R8" s="30">
        <v>8900000</v>
      </c>
      <c r="S8" s="31">
        <v>8731000</v>
      </c>
      <c r="T8" s="31">
        <v>8731000</v>
      </c>
      <c r="U8" s="31">
        <v>8731000</v>
      </c>
      <c r="V8" s="30">
        <v>0</v>
      </c>
      <c r="W8" s="31">
        <v>0</v>
      </c>
      <c r="X8" s="31">
        <v>0</v>
      </c>
      <c r="Y8" s="31">
        <v>0</v>
      </c>
      <c r="Z8" s="30">
        <v>0</v>
      </c>
      <c r="AA8" s="31">
        <v>0</v>
      </c>
      <c r="AB8" s="31">
        <v>0</v>
      </c>
      <c r="AC8" s="31">
        <v>0</v>
      </c>
      <c r="AD8" s="30">
        <v>2604000</v>
      </c>
      <c r="AE8" s="31">
        <v>2618000</v>
      </c>
      <c r="AF8" s="90">
        <v>2631000</v>
      </c>
      <c r="AG8" s="31">
        <v>593000</v>
      </c>
      <c r="AH8" s="30">
        <v>595000</v>
      </c>
      <c r="AI8" s="31">
        <v>0</v>
      </c>
      <c r="AJ8" s="90">
        <v>0</v>
      </c>
      <c r="AK8" s="31">
        <v>0</v>
      </c>
    </row>
    <row r="9" spans="1:37" ht="15" customHeight="1" x14ac:dyDescent="0.15">
      <c r="A9" s="1" t="s">
        <v>204</v>
      </c>
      <c r="B9" s="46"/>
      <c r="F9" s="46"/>
      <c r="G9" s="31">
        <v>0</v>
      </c>
      <c r="H9" s="31">
        <v>0</v>
      </c>
      <c r="I9" s="31">
        <v>0</v>
      </c>
      <c r="J9" s="30">
        <v>0</v>
      </c>
      <c r="K9" s="31">
        <v>0</v>
      </c>
      <c r="L9" s="31">
        <v>0</v>
      </c>
      <c r="M9" s="31">
        <v>0</v>
      </c>
      <c r="N9" s="30">
        <v>0</v>
      </c>
      <c r="O9" s="31">
        <v>0</v>
      </c>
      <c r="P9" s="31">
        <v>0</v>
      </c>
      <c r="Q9" s="31">
        <v>3000000</v>
      </c>
      <c r="R9" s="30">
        <v>7500000</v>
      </c>
      <c r="S9" s="31">
        <v>7500000</v>
      </c>
      <c r="T9" s="31">
        <v>7500000</v>
      </c>
      <c r="U9" s="31">
        <v>7500000</v>
      </c>
      <c r="V9" s="30">
        <v>7500000</v>
      </c>
      <c r="W9" s="31">
        <v>7500000</v>
      </c>
      <c r="X9" s="31">
        <v>7500000</v>
      </c>
      <c r="Y9" s="31">
        <v>7500000</v>
      </c>
      <c r="Z9" s="30">
        <v>32807000</v>
      </c>
      <c r="AA9" s="31">
        <v>33099000</v>
      </c>
      <c r="AB9" s="31">
        <v>31920000</v>
      </c>
      <c r="AC9" s="31">
        <v>32264000</v>
      </c>
      <c r="AD9" s="30">
        <v>32045000</v>
      </c>
      <c r="AE9" s="31">
        <v>32333000</v>
      </c>
      <c r="AF9" s="90">
        <v>9494000</v>
      </c>
      <c r="AG9" s="31">
        <v>7500000</v>
      </c>
      <c r="AH9" s="30">
        <v>7500000</v>
      </c>
      <c r="AI9" s="31">
        <v>7500000</v>
      </c>
      <c r="AJ9" s="90">
        <v>7500000</v>
      </c>
      <c r="AK9" s="31">
        <v>7500000</v>
      </c>
    </row>
    <row r="10" spans="1:37" ht="15" customHeight="1" x14ac:dyDescent="0.15">
      <c r="A10" s="1" t="s">
        <v>205</v>
      </c>
      <c r="B10" s="30">
        <v>38625000</v>
      </c>
      <c r="C10" s="31">
        <v>35334000</v>
      </c>
      <c r="D10" s="31">
        <v>43534000</v>
      </c>
      <c r="E10" s="31">
        <v>48673000</v>
      </c>
      <c r="F10" s="30">
        <v>52047000</v>
      </c>
      <c r="G10" s="31">
        <v>52895000</v>
      </c>
      <c r="H10" s="31">
        <v>41110000</v>
      </c>
      <c r="I10" s="31">
        <v>71906000</v>
      </c>
      <c r="J10" s="30">
        <v>78563000</v>
      </c>
      <c r="K10" s="31">
        <v>81061000</v>
      </c>
      <c r="L10" s="31">
        <v>88150000</v>
      </c>
      <c r="M10" s="31">
        <v>87709000</v>
      </c>
      <c r="N10" s="30">
        <v>92761000</v>
      </c>
      <c r="O10" s="31">
        <v>96472000</v>
      </c>
      <c r="P10" s="31">
        <v>99362000</v>
      </c>
      <c r="Q10" s="31">
        <v>115858000</v>
      </c>
      <c r="R10" s="30">
        <v>114284000</v>
      </c>
      <c r="S10" s="31">
        <v>120434000</v>
      </c>
      <c r="T10" s="31">
        <v>130948000</v>
      </c>
      <c r="U10" s="31">
        <v>156827000</v>
      </c>
      <c r="V10" s="30">
        <v>148343000</v>
      </c>
      <c r="W10" s="31">
        <v>154575000</v>
      </c>
      <c r="X10" s="31">
        <v>157711000</v>
      </c>
      <c r="Y10" s="31">
        <v>173409000</v>
      </c>
      <c r="Z10" s="30">
        <v>157379000</v>
      </c>
      <c r="AA10" s="31">
        <v>173083000</v>
      </c>
      <c r="AB10" s="31">
        <v>174703000</v>
      </c>
      <c r="AC10" s="31">
        <v>199383000</v>
      </c>
      <c r="AD10" s="30">
        <v>190313000</v>
      </c>
      <c r="AE10" s="31">
        <v>206305000</v>
      </c>
      <c r="AF10" s="90">
        <v>192067000</v>
      </c>
      <c r="AG10" s="31">
        <v>210565000</v>
      </c>
      <c r="AH10" s="30">
        <v>186169000</v>
      </c>
      <c r="AI10" s="31">
        <v>219804000</v>
      </c>
      <c r="AJ10" s="90">
        <v>216791000</v>
      </c>
      <c r="AK10" s="31">
        <v>218780000</v>
      </c>
    </row>
    <row r="11" spans="1:37" ht="15" customHeight="1" x14ac:dyDescent="0.15">
      <c r="A11" s="1" t="s">
        <v>206</v>
      </c>
      <c r="B11" s="30">
        <v>7525000</v>
      </c>
      <c r="C11" s="31">
        <v>16094000</v>
      </c>
      <c r="D11" s="31">
        <v>9914000</v>
      </c>
      <c r="E11" s="31">
        <v>6501000</v>
      </c>
      <c r="F11" s="30">
        <v>9977000</v>
      </c>
      <c r="G11" s="31">
        <v>11944000</v>
      </c>
      <c r="H11" s="31">
        <v>21185000</v>
      </c>
      <c r="I11" s="31">
        <v>0</v>
      </c>
      <c r="J11" s="30">
        <v>7890000</v>
      </c>
      <c r="K11" s="31">
        <v>8753000</v>
      </c>
      <c r="L11" s="31">
        <v>15676000</v>
      </c>
      <c r="M11" s="31">
        <v>17129000</v>
      </c>
      <c r="N11" s="30">
        <v>38340000</v>
      </c>
      <c r="O11" s="31">
        <v>39776000</v>
      </c>
      <c r="P11" s="31">
        <v>42578000</v>
      </c>
      <c r="Q11" s="31">
        <v>47709000</v>
      </c>
      <c r="R11" s="30">
        <v>65692000</v>
      </c>
      <c r="S11" s="31">
        <v>64221000</v>
      </c>
      <c r="T11" s="31">
        <v>64079000</v>
      </c>
      <c r="U11" s="31">
        <v>62679000</v>
      </c>
      <c r="V11" s="30">
        <v>30354000</v>
      </c>
      <c r="W11" s="31">
        <v>28970000</v>
      </c>
      <c r="X11" s="31">
        <v>29971000</v>
      </c>
      <c r="Y11" s="31">
        <v>27097000</v>
      </c>
      <c r="Z11" s="30">
        <v>28897000</v>
      </c>
      <c r="AA11" s="31">
        <v>0</v>
      </c>
      <c r="AB11" s="31">
        <v>0</v>
      </c>
      <c r="AC11" s="31">
        <v>1143000</v>
      </c>
      <c r="AD11" s="30">
        <v>8521000</v>
      </c>
      <c r="AE11" s="31">
        <v>1929000</v>
      </c>
      <c r="AF11" s="90">
        <v>4195000</v>
      </c>
      <c r="AG11" s="31">
        <v>6630000</v>
      </c>
      <c r="AH11" s="30">
        <v>9708000</v>
      </c>
      <c r="AI11" s="31">
        <v>6125000</v>
      </c>
      <c r="AJ11" s="90">
        <v>11806000</v>
      </c>
      <c r="AK11" s="31">
        <v>10371000</v>
      </c>
    </row>
    <row r="12" spans="1:37" ht="15" customHeight="1" x14ac:dyDescent="0.15">
      <c r="A12" s="1" t="s">
        <v>207</v>
      </c>
      <c r="B12" s="30">
        <v>29137000</v>
      </c>
      <c r="C12" s="31">
        <v>28552000</v>
      </c>
      <c r="D12" s="31">
        <v>24337000</v>
      </c>
      <c r="E12" s="31">
        <v>19176000</v>
      </c>
      <c r="F12" s="30">
        <v>20173000</v>
      </c>
      <c r="G12" s="31">
        <v>20478000</v>
      </c>
      <c r="H12" s="31">
        <v>23196000</v>
      </c>
      <c r="I12" s="31">
        <v>27366000</v>
      </c>
      <c r="J12" s="30">
        <v>44150000</v>
      </c>
      <c r="K12" s="31">
        <v>42917000</v>
      </c>
      <c r="L12" s="31">
        <v>51055000</v>
      </c>
      <c r="M12" s="31">
        <v>46219000</v>
      </c>
      <c r="N12" s="30">
        <v>32666000</v>
      </c>
      <c r="O12" s="31">
        <v>24314000</v>
      </c>
      <c r="P12" s="31">
        <v>24560000</v>
      </c>
      <c r="Q12" s="31">
        <v>28685000</v>
      </c>
      <c r="R12" s="30">
        <v>56552000</v>
      </c>
      <c r="S12" s="31">
        <v>29549000</v>
      </c>
      <c r="T12" s="31">
        <v>27746000</v>
      </c>
      <c r="U12" s="31">
        <v>33084000</v>
      </c>
      <c r="V12" s="30">
        <v>29475000</v>
      </c>
      <c r="W12" s="31">
        <v>25555000</v>
      </c>
      <c r="X12" s="31">
        <v>24012000</v>
      </c>
      <c r="Y12" s="31">
        <v>34672000</v>
      </c>
      <c r="Z12" s="30">
        <v>31028000</v>
      </c>
      <c r="AA12" s="31">
        <v>29091000</v>
      </c>
      <c r="AB12" s="31">
        <v>29054000</v>
      </c>
      <c r="AC12" s="31">
        <v>37926000</v>
      </c>
      <c r="AD12" s="30">
        <v>31682000</v>
      </c>
      <c r="AE12" s="31">
        <v>31456000</v>
      </c>
      <c r="AF12" s="90">
        <v>34787000</v>
      </c>
      <c r="AG12" s="31">
        <v>41747000</v>
      </c>
      <c r="AH12" s="30">
        <v>38886000</v>
      </c>
      <c r="AI12" s="31">
        <v>35386000</v>
      </c>
      <c r="AJ12" s="90">
        <v>41147000</v>
      </c>
      <c r="AK12" s="31">
        <v>46770000</v>
      </c>
    </row>
    <row r="13" spans="1:37" ht="15" customHeight="1" x14ac:dyDescent="0.15">
      <c r="A13" s="3" t="s">
        <v>208</v>
      </c>
      <c r="B13" s="19">
        <v>672625000</v>
      </c>
      <c r="C13" s="18">
        <v>655821000</v>
      </c>
      <c r="D13" s="18">
        <v>664007000</v>
      </c>
      <c r="E13" s="18">
        <v>680059000</v>
      </c>
      <c r="F13" s="19">
        <v>688776000</v>
      </c>
      <c r="G13" s="18">
        <v>686129000</v>
      </c>
      <c r="H13" s="18">
        <v>703004000</v>
      </c>
      <c r="I13" s="18">
        <v>0</v>
      </c>
      <c r="J13" s="19">
        <v>0</v>
      </c>
      <c r="K13" s="18">
        <v>0</v>
      </c>
      <c r="L13" s="18">
        <v>0</v>
      </c>
      <c r="M13" s="18">
        <v>0</v>
      </c>
      <c r="N13" s="19">
        <v>0</v>
      </c>
      <c r="O13" s="18">
        <v>0</v>
      </c>
      <c r="P13" s="18">
        <v>0</v>
      </c>
      <c r="Q13" s="18">
        <v>0</v>
      </c>
      <c r="R13" s="19">
        <v>0</v>
      </c>
      <c r="S13" s="18">
        <v>0</v>
      </c>
      <c r="T13" s="18">
        <v>0</v>
      </c>
      <c r="U13" s="18">
        <v>0</v>
      </c>
      <c r="V13" s="19">
        <v>0</v>
      </c>
      <c r="W13" s="18">
        <v>0</v>
      </c>
      <c r="X13" s="18">
        <v>0</v>
      </c>
      <c r="Y13" s="18">
        <v>0</v>
      </c>
      <c r="Z13" s="19">
        <v>0</v>
      </c>
      <c r="AA13" s="18">
        <v>0</v>
      </c>
      <c r="AB13" s="18">
        <v>0</v>
      </c>
      <c r="AC13" s="18">
        <v>0</v>
      </c>
      <c r="AD13" s="19">
        <v>0</v>
      </c>
      <c r="AE13" s="18">
        <v>0</v>
      </c>
      <c r="AF13" s="18">
        <v>0</v>
      </c>
      <c r="AG13" s="18">
        <v>0</v>
      </c>
      <c r="AH13" s="19">
        <v>0</v>
      </c>
      <c r="AI13" s="18">
        <v>0</v>
      </c>
      <c r="AJ13" s="18">
        <v>0</v>
      </c>
      <c r="AK13" s="18">
        <v>0</v>
      </c>
    </row>
    <row r="14" spans="1:37" ht="15" customHeight="1" x14ac:dyDescent="0.15">
      <c r="A14" s="79" t="s">
        <v>209</v>
      </c>
      <c r="B14" s="86">
        <v>916592000</v>
      </c>
      <c r="C14" s="87">
        <v>897974000</v>
      </c>
      <c r="D14" s="87">
        <v>910143000</v>
      </c>
      <c r="E14" s="87">
        <v>930776000</v>
      </c>
      <c r="F14" s="86">
        <v>910991000</v>
      </c>
      <c r="G14" s="87">
        <v>865001000</v>
      </c>
      <c r="H14" s="87">
        <v>875542000</v>
      </c>
      <c r="I14" s="87">
        <v>1646046000</v>
      </c>
      <c r="J14" s="86">
        <v>1192076000</v>
      </c>
      <c r="K14" s="87">
        <f t="shared" ref="K14:AK14" si="0">SUM(K7:K13)</f>
        <v>1138208000</v>
      </c>
      <c r="L14" s="87">
        <f t="shared" si="0"/>
        <v>947139000</v>
      </c>
      <c r="M14" s="87">
        <f t="shared" si="0"/>
        <v>933072000</v>
      </c>
      <c r="N14" s="86">
        <f t="shared" si="0"/>
        <v>896393000</v>
      </c>
      <c r="O14" s="87">
        <f t="shared" si="0"/>
        <v>825272000</v>
      </c>
      <c r="P14" s="87">
        <f t="shared" si="0"/>
        <v>832006000</v>
      </c>
      <c r="Q14" s="87">
        <f t="shared" si="0"/>
        <v>858653000</v>
      </c>
      <c r="R14" s="86">
        <f t="shared" si="0"/>
        <v>825715000</v>
      </c>
      <c r="S14" s="87">
        <f t="shared" si="0"/>
        <v>771459000</v>
      </c>
      <c r="T14" s="87">
        <f t="shared" si="0"/>
        <v>774594000</v>
      </c>
      <c r="U14" s="87">
        <f t="shared" si="0"/>
        <v>821780000</v>
      </c>
      <c r="V14" s="86">
        <f t="shared" si="0"/>
        <v>815834000</v>
      </c>
      <c r="W14" s="87">
        <f t="shared" si="0"/>
        <v>724854000</v>
      </c>
      <c r="X14" s="87">
        <f t="shared" si="0"/>
        <v>704796000</v>
      </c>
      <c r="Y14" s="87">
        <f t="shared" si="0"/>
        <v>696194000</v>
      </c>
      <c r="Z14" s="86">
        <f t="shared" si="0"/>
        <v>714559000</v>
      </c>
      <c r="AA14" s="87">
        <f t="shared" si="0"/>
        <v>706046000</v>
      </c>
      <c r="AB14" s="87">
        <f t="shared" si="0"/>
        <v>727846000</v>
      </c>
      <c r="AC14" s="87">
        <f t="shared" si="0"/>
        <v>769662000</v>
      </c>
      <c r="AD14" s="86">
        <f t="shared" si="0"/>
        <v>602032000</v>
      </c>
      <c r="AE14" s="87">
        <f t="shared" si="0"/>
        <v>585037000</v>
      </c>
      <c r="AF14" s="87">
        <f t="shared" si="0"/>
        <v>582120000</v>
      </c>
      <c r="AG14" s="87">
        <f t="shared" si="0"/>
        <v>643807000</v>
      </c>
      <c r="AH14" s="86">
        <f t="shared" si="0"/>
        <v>656189000</v>
      </c>
      <c r="AI14" s="87">
        <f t="shared" si="0"/>
        <v>632427000</v>
      </c>
      <c r="AJ14" s="87">
        <f t="shared" si="0"/>
        <v>646690000</v>
      </c>
      <c r="AK14" s="87">
        <f t="shared" si="0"/>
        <v>679309000</v>
      </c>
    </row>
    <row r="15" spans="1:37" ht="15" customHeight="1" x14ac:dyDescent="0.15">
      <c r="B15" s="46"/>
      <c r="F15" s="46"/>
      <c r="J15" s="46"/>
      <c r="N15" s="46"/>
      <c r="R15" s="46"/>
      <c r="V15" s="46"/>
      <c r="Z15" s="46"/>
      <c r="AD15" s="46"/>
      <c r="AH15" s="46"/>
    </row>
    <row r="16" spans="1:37" ht="15" customHeight="1" x14ac:dyDescent="0.15">
      <c r="A16" s="1" t="s">
        <v>210</v>
      </c>
      <c r="B16" s="30">
        <v>57668000</v>
      </c>
      <c r="C16" s="31">
        <v>62359000</v>
      </c>
      <c r="D16" s="31">
        <v>57562000</v>
      </c>
      <c r="E16" s="31">
        <v>56531000</v>
      </c>
      <c r="F16" s="30">
        <v>62353000</v>
      </c>
      <c r="G16" s="31">
        <v>62389000</v>
      </c>
      <c r="H16" s="31">
        <v>58451000</v>
      </c>
      <c r="I16" s="31">
        <v>58782000</v>
      </c>
      <c r="J16" s="30">
        <v>64852000</v>
      </c>
      <c r="K16" s="31">
        <v>68654000</v>
      </c>
      <c r="L16" s="31">
        <v>64440000</v>
      </c>
      <c r="M16" s="31">
        <v>43519000</v>
      </c>
      <c r="N16" s="30">
        <v>44786000</v>
      </c>
      <c r="O16" s="31">
        <v>45077000</v>
      </c>
      <c r="P16" s="31">
        <v>43604000</v>
      </c>
      <c r="Q16" s="31">
        <v>44076000</v>
      </c>
      <c r="R16" s="30">
        <v>44284000</v>
      </c>
      <c r="S16" s="31">
        <v>44659000</v>
      </c>
      <c r="T16" s="31">
        <v>45214000</v>
      </c>
      <c r="U16" s="31">
        <v>46666000</v>
      </c>
      <c r="V16" s="30">
        <v>45001000</v>
      </c>
      <c r="W16" s="31">
        <v>47270000</v>
      </c>
      <c r="X16" s="31">
        <v>45614000</v>
      </c>
      <c r="Y16" s="31">
        <v>42954000</v>
      </c>
      <c r="Z16" s="30">
        <v>39393000</v>
      </c>
      <c r="AA16" s="31">
        <v>37927000</v>
      </c>
      <c r="AB16" s="31">
        <v>38221000</v>
      </c>
      <c r="AC16" s="31">
        <v>35125000</v>
      </c>
      <c r="AD16" s="30">
        <v>25394000</v>
      </c>
      <c r="AE16" s="31">
        <v>25413000</v>
      </c>
      <c r="AF16" s="31">
        <v>25678000</v>
      </c>
      <c r="AG16" s="31">
        <v>24099000</v>
      </c>
      <c r="AH16" s="30">
        <v>23813000</v>
      </c>
      <c r="AI16" s="31">
        <v>23836000</v>
      </c>
      <c r="AJ16" s="31">
        <v>23646000</v>
      </c>
      <c r="AK16" s="31">
        <v>23564000</v>
      </c>
    </row>
    <row r="17" spans="1:37" ht="15" customHeight="1" x14ac:dyDescent="0.15">
      <c r="A17" s="3" t="s">
        <v>211</v>
      </c>
      <c r="B17" s="19">
        <v>22187000</v>
      </c>
      <c r="C17" s="18">
        <v>25223000</v>
      </c>
      <c r="D17" s="18">
        <v>23456000</v>
      </c>
      <c r="E17" s="18">
        <v>25337000</v>
      </c>
      <c r="F17" s="19">
        <v>30013000</v>
      </c>
      <c r="G17" s="18">
        <v>32270000</v>
      </c>
      <c r="H17" s="18">
        <v>29966000</v>
      </c>
      <c r="I17" s="18">
        <v>34195000</v>
      </c>
      <c r="J17" s="19">
        <v>38809000</v>
      </c>
      <c r="K17" s="18">
        <v>44047000</v>
      </c>
      <c r="L17" s="18">
        <v>43278000</v>
      </c>
      <c r="M17" s="18">
        <v>23137000</v>
      </c>
      <c r="N17" s="19">
        <v>25465000</v>
      </c>
      <c r="O17" s="18">
        <v>27969000</v>
      </c>
      <c r="P17" s="18">
        <v>28382000</v>
      </c>
      <c r="Q17" s="18">
        <v>30555000</v>
      </c>
      <c r="R17" s="19">
        <v>32327000</v>
      </c>
      <c r="S17" s="18">
        <v>34036000</v>
      </c>
      <c r="T17" s="18">
        <v>34916000</v>
      </c>
      <c r="U17" s="18">
        <v>36080000</v>
      </c>
      <c r="V17" s="19">
        <v>33470000</v>
      </c>
      <c r="W17" s="18">
        <v>34226000</v>
      </c>
      <c r="X17" s="18">
        <v>34573000</v>
      </c>
      <c r="Y17" s="18">
        <v>34145000</v>
      </c>
      <c r="Z17" s="19">
        <v>32308000</v>
      </c>
      <c r="AA17" s="18">
        <v>31872000</v>
      </c>
      <c r="AB17" s="18">
        <v>32647000</v>
      </c>
      <c r="AC17" s="18">
        <v>26923000</v>
      </c>
      <c r="AD17" s="19">
        <v>17213000</v>
      </c>
      <c r="AE17" s="18">
        <v>17717000</v>
      </c>
      <c r="AF17" s="18">
        <v>18304000</v>
      </c>
      <c r="AG17" s="18">
        <v>17440000</v>
      </c>
      <c r="AH17" s="19">
        <v>17629000</v>
      </c>
      <c r="AI17" s="18">
        <v>17784000</v>
      </c>
      <c r="AJ17" s="18">
        <v>17804000</v>
      </c>
      <c r="AK17" s="18">
        <v>18058000</v>
      </c>
    </row>
    <row r="18" spans="1:37" ht="15" customHeight="1" x14ac:dyDescent="0.15">
      <c r="A18" s="79" t="s">
        <v>212</v>
      </c>
      <c r="B18" s="86">
        <v>35481000</v>
      </c>
      <c r="C18" s="87">
        <v>37136000</v>
      </c>
      <c r="D18" s="87">
        <v>34106000</v>
      </c>
      <c r="E18" s="87">
        <v>31194000</v>
      </c>
      <c r="F18" s="86">
        <v>32340000</v>
      </c>
      <c r="G18" s="87">
        <v>30119000</v>
      </c>
      <c r="H18" s="87">
        <v>28485000</v>
      </c>
      <c r="I18" s="87">
        <v>24587000</v>
      </c>
      <c r="J18" s="86">
        <v>26043000</v>
      </c>
      <c r="K18" s="87">
        <f t="shared" ref="K18:AK18" si="1">+K16-K17</f>
        <v>24607000</v>
      </c>
      <c r="L18" s="87">
        <f t="shared" si="1"/>
        <v>21162000</v>
      </c>
      <c r="M18" s="87">
        <f t="shared" si="1"/>
        <v>20382000</v>
      </c>
      <c r="N18" s="86">
        <f t="shared" si="1"/>
        <v>19321000</v>
      </c>
      <c r="O18" s="87">
        <f t="shared" si="1"/>
        <v>17108000</v>
      </c>
      <c r="P18" s="87">
        <f t="shared" si="1"/>
        <v>15222000</v>
      </c>
      <c r="Q18" s="87">
        <f t="shared" si="1"/>
        <v>13521000</v>
      </c>
      <c r="R18" s="86">
        <f t="shared" si="1"/>
        <v>11957000</v>
      </c>
      <c r="S18" s="87">
        <f t="shared" si="1"/>
        <v>10623000</v>
      </c>
      <c r="T18" s="87">
        <f t="shared" si="1"/>
        <v>10298000</v>
      </c>
      <c r="U18" s="87">
        <f t="shared" si="1"/>
        <v>10586000</v>
      </c>
      <c r="V18" s="86">
        <f t="shared" si="1"/>
        <v>11531000</v>
      </c>
      <c r="W18" s="87">
        <f t="shared" si="1"/>
        <v>13044000</v>
      </c>
      <c r="X18" s="87">
        <f t="shared" si="1"/>
        <v>11041000</v>
      </c>
      <c r="Y18" s="87">
        <f t="shared" si="1"/>
        <v>8809000</v>
      </c>
      <c r="Z18" s="86">
        <f t="shared" si="1"/>
        <v>7085000</v>
      </c>
      <c r="AA18" s="87">
        <f t="shared" si="1"/>
        <v>6055000</v>
      </c>
      <c r="AB18" s="87">
        <f t="shared" si="1"/>
        <v>5574000</v>
      </c>
      <c r="AC18" s="87">
        <f t="shared" si="1"/>
        <v>8202000</v>
      </c>
      <c r="AD18" s="86">
        <f t="shared" si="1"/>
        <v>8181000</v>
      </c>
      <c r="AE18" s="87">
        <f t="shared" si="1"/>
        <v>7696000</v>
      </c>
      <c r="AF18" s="87">
        <f t="shared" si="1"/>
        <v>7374000</v>
      </c>
      <c r="AG18" s="87">
        <f t="shared" si="1"/>
        <v>6659000</v>
      </c>
      <c r="AH18" s="86">
        <f t="shared" si="1"/>
        <v>6184000</v>
      </c>
      <c r="AI18" s="87">
        <f t="shared" si="1"/>
        <v>6052000</v>
      </c>
      <c r="AJ18" s="87">
        <f t="shared" si="1"/>
        <v>5842000</v>
      </c>
      <c r="AK18" s="87">
        <f t="shared" si="1"/>
        <v>5506000</v>
      </c>
    </row>
    <row r="19" spans="1:37" ht="15" customHeight="1" x14ac:dyDescent="0.15">
      <c r="B19" s="46"/>
      <c r="F19" s="46"/>
      <c r="J19" s="46"/>
      <c r="N19" s="46"/>
      <c r="R19" s="46"/>
      <c r="V19" s="46"/>
      <c r="Z19" s="46"/>
      <c r="AD19" s="46"/>
      <c r="AH19" s="46"/>
    </row>
    <row r="20" spans="1:37" ht="15" customHeight="1" x14ac:dyDescent="0.15">
      <c r="A20" s="1" t="s">
        <v>213</v>
      </c>
      <c r="B20" s="30">
        <v>25422000</v>
      </c>
      <c r="C20" s="31">
        <v>22140000</v>
      </c>
      <c r="D20" s="31">
        <v>18897000</v>
      </c>
      <c r="E20" s="31">
        <v>15470000</v>
      </c>
      <c r="F20" s="30">
        <v>13970000</v>
      </c>
      <c r="G20" s="31">
        <v>10736000</v>
      </c>
      <c r="H20" s="31">
        <v>9513000</v>
      </c>
      <c r="I20" s="31">
        <v>31574000</v>
      </c>
      <c r="J20" s="30">
        <v>28592000</v>
      </c>
      <c r="K20" s="31">
        <v>27168000</v>
      </c>
      <c r="L20" s="31">
        <v>56741000</v>
      </c>
      <c r="M20" s="31">
        <v>51406000</v>
      </c>
      <c r="N20" s="30">
        <v>45200000</v>
      </c>
      <c r="O20" s="31">
        <v>39915000</v>
      </c>
      <c r="P20" s="31">
        <v>36709000</v>
      </c>
      <c r="Q20" s="31">
        <v>32577000</v>
      </c>
      <c r="R20" s="30">
        <v>39730000</v>
      </c>
      <c r="S20" s="31">
        <v>38607000</v>
      </c>
      <c r="T20" s="31">
        <v>33970000</v>
      </c>
      <c r="U20" s="31">
        <v>31536000</v>
      </c>
      <c r="V20" s="30">
        <v>26718000</v>
      </c>
      <c r="W20" s="31">
        <v>22050000</v>
      </c>
      <c r="X20" s="31">
        <v>17394000</v>
      </c>
      <c r="Y20" s="31">
        <v>13203000</v>
      </c>
      <c r="Z20" s="30">
        <v>9868000</v>
      </c>
      <c r="AA20" s="31">
        <v>6578000</v>
      </c>
      <c r="AB20" s="31">
        <v>5361000</v>
      </c>
      <c r="AC20" s="31">
        <v>4180000</v>
      </c>
      <c r="AD20" s="30">
        <v>34583000</v>
      </c>
      <c r="AE20" s="31">
        <v>30737000</v>
      </c>
      <c r="AF20" s="31">
        <v>26989000</v>
      </c>
      <c r="AG20" s="31">
        <v>23302000</v>
      </c>
      <c r="AH20" s="30">
        <v>20167000</v>
      </c>
      <c r="AI20" s="31">
        <v>17417000</v>
      </c>
      <c r="AJ20" s="31">
        <v>14667000</v>
      </c>
      <c r="AK20" s="31">
        <v>11917000</v>
      </c>
    </row>
    <row r="21" spans="1:37" ht="15" customHeight="1" x14ac:dyDescent="0.15">
      <c r="A21" s="1" t="s">
        <v>214</v>
      </c>
      <c r="B21" s="30">
        <v>200393000</v>
      </c>
      <c r="C21" s="31">
        <v>200402000</v>
      </c>
      <c r="D21" s="31">
        <v>200413000</v>
      </c>
      <c r="E21" s="31">
        <v>200407000</v>
      </c>
      <c r="F21" s="30">
        <v>203639000</v>
      </c>
      <c r="G21" s="31">
        <v>204954000</v>
      </c>
      <c r="H21" s="31">
        <v>204869000</v>
      </c>
      <c r="I21" s="31">
        <v>204671000</v>
      </c>
      <c r="J21" s="30">
        <v>204656000</v>
      </c>
      <c r="K21" s="31">
        <v>207778000</v>
      </c>
      <c r="L21" s="31">
        <v>297477000</v>
      </c>
      <c r="M21" s="31">
        <v>297780000</v>
      </c>
      <c r="N21" s="30">
        <v>297796000</v>
      </c>
      <c r="O21" s="31">
        <v>298389000</v>
      </c>
      <c r="P21" s="31">
        <v>300741000</v>
      </c>
      <c r="Q21" s="31">
        <v>301321000</v>
      </c>
      <c r="R21" s="30">
        <v>357446000</v>
      </c>
      <c r="S21" s="31">
        <v>364241000</v>
      </c>
      <c r="T21" s="31">
        <v>363895000</v>
      </c>
      <c r="U21" s="31">
        <v>363789000</v>
      </c>
      <c r="V21" s="30">
        <v>363845000</v>
      </c>
      <c r="W21" s="31">
        <v>363013000</v>
      </c>
      <c r="X21" s="31">
        <v>362517000</v>
      </c>
      <c r="Y21" s="31">
        <v>363129000</v>
      </c>
      <c r="Z21" s="30">
        <v>363116000</v>
      </c>
      <c r="AA21" s="31">
        <v>363178000</v>
      </c>
      <c r="AB21" s="31">
        <v>360016000</v>
      </c>
      <c r="AC21" s="31">
        <v>360227000</v>
      </c>
      <c r="AD21" s="30">
        <v>501756000</v>
      </c>
      <c r="AE21" s="31">
        <v>501721000</v>
      </c>
      <c r="AF21" s="31">
        <v>501924000</v>
      </c>
      <c r="AG21" s="31">
        <v>501559000</v>
      </c>
      <c r="AH21" s="30">
        <v>501756000</v>
      </c>
      <c r="AI21" s="31">
        <v>502175000</v>
      </c>
      <c r="AJ21" s="31">
        <v>502184000</v>
      </c>
      <c r="AK21" s="31">
        <v>502174000</v>
      </c>
    </row>
    <row r="22" spans="1:37" ht="15" customHeight="1" x14ac:dyDescent="0.15">
      <c r="A22" s="1" t="s">
        <v>215</v>
      </c>
      <c r="B22" s="30">
        <v>0</v>
      </c>
      <c r="C22" s="31">
        <v>0</v>
      </c>
      <c r="D22" s="31">
        <v>0</v>
      </c>
      <c r="E22" s="31">
        <v>0</v>
      </c>
      <c r="F22" s="30">
        <v>0</v>
      </c>
      <c r="G22" s="31">
        <v>7441000</v>
      </c>
      <c r="H22" s="31">
        <v>8490000</v>
      </c>
      <c r="I22" s="31">
        <v>9478000</v>
      </c>
      <c r="J22" s="30">
        <v>10741000</v>
      </c>
      <c r="K22" s="31">
        <v>10567000</v>
      </c>
      <c r="L22" s="31">
        <v>11347000</v>
      </c>
      <c r="M22" s="31">
        <v>13451000</v>
      </c>
      <c r="N22" s="30">
        <v>16014000</v>
      </c>
      <c r="O22" s="31">
        <v>17695000</v>
      </c>
      <c r="P22" s="31">
        <v>19459000</v>
      </c>
      <c r="Q22" s="31">
        <v>21096000</v>
      </c>
      <c r="R22" s="30">
        <v>22619000</v>
      </c>
      <c r="S22" s="31">
        <v>26002000</v>
      </c>
      <c r="T22" s="31">
        <v>27988000</v>
      </c>
      <c r="U22" s="31">
        <v>29483000</v>
      </c>
      <c r="V22" s="30">
        <v>30594000</v>
      </c>
      <c r="W22" s="31">
        <v>30963000</v>
      </c>
      <c r="X22" s="31">
        <v>31514000</v>
      </c>
      <c r="Y22" s="31">
        <v>32717000</v>
      </c>
      <c r="Z22" s="30">
        <v>37030000</v>
      </c>
      <c r="AA22" s="31">
        <v>36944000</v>
      </c>
      <c r="AB22" s="31">
        <v>39937000</v>
      </c>
      <c r="AC22" s="31">
        <v>44172000</v>
      </c>
      <c r="AD22" s="30">
        <v>48143000</v>
      </c>
      <c r="AE22" s="31">
        <v>45402000</v>
      </c>
      <c r="AF22" s="31">
        <v>43456000</v>
      </c>
      <c r="AG22" s="31">
        <v>44497000</v>
      </c>
      <c r="AH22" s="30">
        <v>44452000</v>
      </c>
      <c r="AI22" s="31">
        <v>43782000</v>
      </c>
      <c r="AJ22" s="31">
        <v>41803000</v>
      </c>
      <c r="AK22" s="31">
        <v>40235000</v>
      </c>
    </row>
    <row r="23" spans="1:37" ht="15" customHeight="1" x14ac:dyDescent="0.15">
      <c r="A23" s="3" t="s">
        <v>216</v>
      </c>
      <c r="B23" s="19">
        <v>47198000</v>
      </c>
      <c r="C23" s="18">
        <v>44907000</v>
      </c>
      <c r="D23" s="18">
        <v>42088000</v>
      </c>
      <c r="E23" s="18">
        <v>40566000</v>
      </c>
      <c r="F23" s="19">
        <v>37854000</v>
      </c>
      <c r="G23" s="18">
        <v>38890000</v>
      </c>
      <c r="H23" s="18">
        <v>36481000</v>
      </c>
      <c r="I23" s="18">
        <v>11162000</v>
      </c>
      <c r="J23" s="19">
        <v>10803000</v>
      </c>
      <c r="K23" s="18">
        <v>30976000</v>
      </c>
      <c r="L23" s="18">
        <v>29364000</v>
      </c>
      <c r="M23" s="18">
        <v>27761000</v>
      </c>
      <c r="N23" s="19">
        <v>27165000</v>
      </c>
      <c r="O23" s="18">
        <v>35552000</v>
      </c>
      <c r="P23" s="18">
        <v>34500000</v>
      </c>
      <c r="Q23" s="18">
        <v>32332000</v>
      </c>
      <c r="R23" s="19">
        <v>30854000</v>
      </c>
      <c r="S23" s="18">
        <v>38973000</v>
      </c>
      <c r="T23" s="18">
        <v>71627000</v>
      </c>
      <c r="U23" s="18">
        <v>85361000</v>
      </c>
      <c r="V23" s="19">
        <v>85214000</v>
      </c>
      <c r="W23" s="18">
        <v>80337000</v>
      </c>
      <c r="X23" s="18">
        <v>61237000</v>
      </c>
      <c r="Y23" s="18">
        <v>52431000</v>
      </c>
      <c r="Z23" s="19">
        <v>41045000</v>
      </c>
      <c r="AA23" s="18">
        <v>45130000</v>
      </c>
      <c r="AB23" s="18">
        <v>41785000</v>
      </c>
      <c r="AC23" s="18">
        <v>38298000</v>
      </c>
      <c r="AD23" s="19">
        <v>36748000</v>
      </c>
      <c r="AE23" s="18">
        <v>35663000</v>
      </c>
      <c r="AF23" s="18">
        <v>33025000</v>
      </c>
      <c r="AG23" s="18">
        <v>33389000</v>
      </c>
      <c r="AH23" s="19">
        <v>30623000</v>
      </c>
      <c r="AI23" s="18">
        <v>30242000</v>
      </c>
      <c r="AJ23" s="18">
        <v>29232000</v>
      </c>
      <c r="AK23" s="18">
        <v>30032000</v>
      </c>
    </row>
    <row r="24" spans="1:37" ht="15" customHeight="1" x14ac:dyDescent="0.15">
      <c r="A24" s="79" t="s">
        <v>217</v>
      </c>
      <c r="B24" s="65">
        <v>1234965000</v>
      </c>
      <c r="C24" s="66">
        <v>1214066000</v>
      </c>
      <c r="D24" s="66">
        <v>1216968000</v>
      </c>
      <c r="E24" s="66">
        <v>1226626000</v>
      </c>
      <c r="F24" s="65">
        <v>1209497000</v>
      </c>
      <c r="G24" s="66">
        <v>1167151000</v>
      </c>
      <c r="H24" s="66">
        <v>1189692000</v>
      </c>
      <c r="I24" s="66">
        <v>1927518000</v>
      </c>
      <c r="J24" s="65">
        <v>1472911000</v>
      </c>
      <c r="K24" s="66">
        <f t="shared" ref="K24:AK24" si="2">+K14+K18+SUM(K20:K23)</f>
        <v>1439304000</v>
      </c>
      <c r="L24" s="66">
        <f t="shared" si="2"/>
        <v>1363230000</v>
      </c>
      <c r="M24" s="66">
        <f t="shared" si="2"/>
        <v>1343852000</v>
      </c>
      <c r="N24" s="65">
        <f t="shared" si="2"/>
        <v>1301889000</v>
      </c>
      <c r="O24" s="66">
        <f t="shared" si="2"/>
        <v>1233931000</v>
      </c>
      <c r="P24" s="66">
        <f t="shared" si="2"/>
        <v>1238637000</v>
      </c>
      <c r="Q24" s="66">
        <f t="shared" si="2"/>
        <v>1259500000</v>
      </c>
      <c r="R24" s="65">
        <f t="shared" si="2"/>
        <v>1288321000</v>
      </c>
      <c r="S24" s="66">
        <f t="shared" si="2"/>
        <v>1249905000</v>
      </c>
      <c r="T24" s="66">
        <f t="shared" si="2"/>
        <v>1282372000</v>
      </c>
      <c r="U24" s="66">
        <f t="shared" si="2"/>
        <v>1342535000</v>
      </c>
      <c r="V24" s="65">
        <f t="shared" si="2"/>
        <v>1333736000</v>
      </c>
      <c r="W24" s="66">
        <f t="shared" si="2"/>
        <v>1234261000</v>
      </c>
      <c r="X24" s="66">
        <f t="shared" si="2"/>
        <v>1188499000</v>
      </c>
      <c r="Y24" s="66">
        <f t="shared" si="2"/>
        <v>1166483000</v>
      </c>
      <c r="Z24" s="65">
        <f t="shared" si="2"/>
        <v>1172703000</v>
      </c>
      <c r="AA24" s="66">
        <f t="shared" si="2"/>
        <v>1163931000</v>
      </c>
      <c r="AB24" s="66">
        <f t="shared" si="2"/>
        <v>1180519000</v>
      </c>
      <c r="AC24" s="66">
        <f t="shared" si="2"/>
        <v>1224741000</v>
      </c>
      <c r="AD24" s="65">
        <f t="shared" si="2"/>
        <v>1231443000</v>
      </c>
      <c r="AE24" s="66">
        <f t="shared" si="2"/>
        <v>1206256000</v>
      </c>
      <c r="AF24" s="66">
        <f t="shared" si="2"/>
        <v>1194888000</v>
      </c>
      <c r="AG24" s="66">
        <f t="shared" si="2"/>
        <v>1253213000</v>
      </c>
      <c r="AH24" s="65">
        <f t="shared" si="2"/>
        <v>1259371000</v>
      </c>
      <c r="AI24" s="66">
        <f t="shared" si="2"/>
        <v>1232095000</v>
      </c>
      <c r="AJ24" s="66">
        <f t="shared" si="2"/>
        <v>1240418000</v>
      </c>
      <c r="AK24" s="66">
        <f t="shared" si="2"/>
        <v>1269173000</v>
      </c>
    </row>
    <row r="25" spans="1:37" ht="15" customHeight="1" x14ac:dyDescent="0.15">
      <c r="B25" s="46"/>
      <c r="F25" s="46"/>
      <c r="J25" s="46"/>
      <c r="N25" s="46"/>
      <c r="R25" s="46"/>
      <c r="V25" s="46"/>
      <c r="Z25" s="46"/>
      <c r="AD25" s="46"/>
      <c r="AH25" s="46"/>
    </row>
    <row r="26" spans="1:37" ht="15" customHeight="1" x14ac:dyDescent="0.15">
      <c r="A26" s="88" t="s">
        <v>218</v>
      </c>
      <c r="B26" s="46"/>
      <c r="F26" s="46"/>
      <c r="J26" s="46"/>
      <c r="N26" s="46"/>
      <c r="R26" s="46"/>
      <c r="V26" s="46"/>
      <c r="Z26" s="46"/>
      <c r="AD26" s="46"/>
      <c r="AH26" s="46"/>
    </row>
    <row r="27" spans="1:37" ht="15" customHeight="1" x14ac:dyDescent="0.15">
      <c r="A27" s="1" t="s">
        <v>219</v>
      </c>
      <c r="B27" s="46"/>
      <c r="F27" s="46"/>
      <c r="J27" s="46"/>
      <c r="N27" s="46"/>
      <c r="R27" s="46"/>
      <c r="V27" s="46"/>
      <c r="Z27" s="46"/>
      <c r="AD27" s="46"/>
      <c r="AH27" s="46"/>
    </row>
    <row r="28" spans="1:37" ht="15" customHeight="1" x14ac:dyDescent="0.15">
      <c r="A28" s="1" t="s">
        <v>220</v>
      </c>
      <c r="B28" s="41">
        <v>39819000</v>
      </c>
      <c r="C28" s="42">
        <v>2339000</v>
      </c>
      <c r="D28" s="42">
        <v>2089000</v>
      </c>
      <c r="E28" s="42">
        <v>1837000</v>
      </c>
      <c r="F28" s="41">
        <v>1583000</v>
      </c>
      <c r="G28" s="42">
        <v>1327000</v>
      </c>
      <c r="H28" s="42">
        <v>0</v>
      </c>
      <c r="I28" s="42">
        <v>0</v>
      </c>
      <c r="J28" s="41">
        <v>0</v>
      </c>
      <c r="K28" s="42">
        <v>0</v>
      </c>
      <c r="L28" s="42">
        <v>0</v>
      </c>
      <c r="M28" s="42">
        <v>0</v>
      </c>
      <c r="N28" s="41">
        <v>0</v>
      </c>
      <c r="O28" s="42">
        <v>0</v>
      </c>
      <c r="P28" s="42">
        <v>0</v>
      </c>
      <c r="Q28" s="42">
        <v>0</v>
      </c>
      <c r="R28" s="41">
        <v>0</v>
      </c>
      <c r="S28" s="42">
        <v>0</v>
      </c>
      <c r="T28" s="42">
        <v>0</v>
      </c>
      <c r="U28" s="42">
        <v>0</v>
      </c>
      <c r="V28" s="41">
        <v>0</v>
      </c>
      <c r="W28" s="42">
        <v>0</v>
      </c>
      <c r="X28" s="42">
        <v>0</v>
      </c>
      <c r="Y28" s="42">
        <v>0</v>
      </c>
      <c r="Z28" s="41">
        <v>0</v>
      </c>
      <c r="AA28" s="42">
        <v>0</v>
      </c>
      <c r="AB28" s="42">
        <v>0</v>
      </c>
      <c r="AC28" s="42">
        <v>0</v>
      </c>
      <c r="AD28" s="41">
        <v>0</v>
      </c>
      <c r="AE28" s="42">
        <v>0</v>
      </c>
      <c r="AF28" s="42">
        <v>0</v>
      </c>
      <c r="AG28" s="42">
        <v>0</v>
      </c>
      <c r="AH28" s="41">
        <v>0</v>
      </c>
      <c r="AI28" s="42">
        <v>0</v>
      </c>
      <c r="AJ28" s="42">
        <v>0</v>
      </c>
      <c r="AK28" s="42">
        <v>0</v>
      </c>
    </row>
    <row r="29" spans="1:37" ht="15" customHeight="1" x14ac:dyDescent="0.15">
      <c r="A29" s="1" t="s">
        <v>221</v>
      </c>
      <c r="B29" s="30">
        <v>14969000</v>
      </c>
      <c r="C29" s="31">
        <v>21210000</v>
      </c>
      <c r="D29" s="31">
        <v>22041000</v>
      </c>
      <c r="E29" s="31">
        <v>23237000</v>
      </c>
      <c r="F29" s="30">
        <v>18759000</v>
      </c>
      <c r="G29" s="31">
        <v>23304000</v>
      </c>
      <c r="H29" s="31">
        <v>15854000</v>
      </c>
      <c r="I29" s="31">
        <v>25125000</v>
      </c>
      <c r="J29" s="30">
        <v>31203000</v>
      </c>
      <c r="K29" s="31">
        <v>29930000</v>
      </c>
      <c r="L29" s="31">
        <v>31721000</v>
      </c>
      <c r="M29" s="31">
        <v>34417000</v>
      </c>
      <c r="N29" s="30">
        <v>42204000</v>
      </c>
      <c r="O29" s="31">
        <v>38380000</v>
      </c>
      <c r="P29" s="31">
        <v>38102000</v>
      </c>
      <c r="Q29" s="31">
        <v>44464000</v>
      </c>
      <c r="R29" s="30">
        <v>39955000</v>
      </c>
      <c r="S29" s="31">
        <v>32231000</v>
      </c>
      <c r="T29" s="31">
        <v>44267000</v>
      </c>
      <c r="U29" s="31">
        <v>71655000</v>
      </c>
      <c r="V29" s="30">
        <v>83197000</v>
      </c>
      <c r="W29" s="31">
        <v>66809000</v>
      </c>
      <c r="X29" s="31">
        <v>70312000</v>
      </c>
      <c r="Y29" s="31">
        <v>83938000</v>
      </c>
      <c r="Z29" s="30">
        <v>86568000</v>
      </c>
      <c r="AA29" s="31">
        <v>74077000</v>
      </c>
      <c r="AB29" s="31">
        <v>79344000</v>
      </c>
      <c r="AC29" s="31">
        <v>88797000</v>
      </c>
      <c r="AD29" s="30">
        <v>81202000</v>
      </c>
      <c r="AE29" s="31">
        <v>84769000</v>
      </c>
      <c r="AF29" s="31">
        <v>91457000</v>
      </c>
      <c r="AG29" s="31">
        <v>105334000</v>
      </c>
      <c r="AH29" s="30">
        <v>112271000</v>
      </c>
      <c r="AI29" s="31">
        <v>107766000</v>
      </c>
      <c r="AJ29" s="31">
        <v>115885000</v>
      </c>
      <c r="AK29" s="31">
        <v>123718000</v>
      </c>
    </row>
    <row r="30" spans="1:37" ht="15" customHeight="1" x14ac:dyDescent="0.15">
      <c r="A30" s="1" t="s">
        <v>222</v>
      </c>
      <c r="B30" s="30">
        <v>16298000</v>
      </c>
      <c r="C30" s="31">
        <v>8501000</v>
      </c>
      <c r="D30" s="31">
        <v>10691000</v>
      </c>
      <c r="E30" s="31">
        <v>13730000</v>
      </c>
      <c r="F30" s="30">
        <v>13774000</v>
      </c>
      <c r="G30" s="31">
        <v>10363000</v>
      </c>
      <c r="H30" s="31">
        <v>14329000</v>
      </c>
      <c r="I30" s="31">
        <v>13960000</v>
      </c>
      <c r="J30" s="30">
        <v>18715000</v>
      </c>
      <c r="K30" s="31">
        <v>17081000</v>
      </c>
      <c r="L30" s="31">
        <v>16716000</v>
      </c>
      <c r="M30" s="31">
        <v>21211000</v>
      </c>
      <c r="N30" s="30">
        <v>28791000</v>
      </c>
      <c r="O30" s="31">
        <v>16727000</v>
      </c>
      <c r="P30" s="31">
        <v>23172000</v>
      </c>
      <c r="Q30" s="31">
        <v>28599000</v>
      </c>
      <c r="R30" s="30">
        <v>46438000</v>
      </c>
      <c r="S30" s="31">
        <v>20513000</v>
      </c>
      <c r="T30" s="31">
        <v>24427000</v>
      </c>
      <c r="U30" s="31">
        <v>32496000</v>
      </c>
      <c r="V30" s="30">
        <v>39188000</v>
      </c>
      <c r="W30" s="31">
        <v>19556000</v>
      </c>
      <c r="X30" s="31">
        <v>22822000</v>
      </c>
      <c r="Y30" s="31">
        <v>33250000</v>
      </c>
      <c r="Z30" s="30">
        <v>33434000</v>
      </c>
      <c r="AA30" s="31">
        <v>23929000</v>
      </c>
      <c r="AB30" s="31">
        <v>35331000</v>
      </c>
      <c r="AC30" s="31">
        <v>47398000</v>
      </c>
      <c r="AD30" s="30">
        <v>61575000</v>
      </c>
      <c r="AE30" s="31">
        <v>23216000</v>
      </c>
      <c r="AF30" s="31">
        <v>27340000</v>
      </c>
      <c r="AG30" s="31">
        <v>35639000</v>
      </c>
      <c r="AH30" s="30">
        <v>50776000</v>
      </c>
      <c r="AI30" s="31">
        <v>23390000</v>
      </c>
      <c r="AJ30" s="31">
        <v>29426000</v>
      </c>
      <c r="AK30" s="31">
        <v>36268000</v>
      </c>
    </row>
    <row r="31" spans="1:37" ht="15" customHeight="1" x14ac:dyDescent="0.15">
      <c r="A31" s="1" t="s">
        <v>223</v>
      </c>
      <c r="B31" s="30">
        <v>43647000</v>
      </c>
      <c r="C31" s="31">
        <v>44920000</v>
      </c>
      <c r="D31" s="31">
        <v>42945000</v>
      </c>
      <c r="E31" s="31">
        <v>36876000</v>
      </c>
      <c r="F31" s="30">
        <v>39624000</v>
      </c>
      <c r="G31" s="31">
        <v>45440000</v>
      </c>
      <c r="H31" s="31">
        <v>44434000</v>
      </c>
      <c r="I31" s="31">
        <v>55135000</v>
      </c>
      <c r="J31" s="30">
        <v>40916000</v>
      </c>
      <c r="K31" s="31">
        <v>70929000</v>
      </c>
      <c r="L31" s="31">
        <v>55724000</v>
      </c>
      <c r="M31" s="31">
        <v>74079000</v>
      </c>
      <c r="N31" s="30">
        <v>68991000</v>
      </c>
      <c r="O31" s="31">
        <v>50024000</v>
      </c>
      <c r="P31" s="31">
        <v>58532000</v>
      </c>
      <c r="Q31" s="31">
        <v>72480000</v>
      </c>
      <c r="R31" s="30">
        <v>58353000</v>
      </c>
      <c r="S31" s="31">
        <v>57511000</v>
      </c>
      <c r="T31" s="31">
        <v>47766000</v>
      </c>
      <c r="U31" s="31">
        <v>56221000</v>
      </c>
      <c r="V31" s="30">
        <v>46067000</v>
      </c>
      <c r="W31" s="31">
        <v>41918000</v>
      </c>
      <c r="X31" s="31">
        <v>40667000</v>
      </c>
      <c r="Y31" s="31">
        <v>42394000</v>
      </c>
      <c r="Z31" s="30">
        <v>35736000</v>
      </c>
      <c r="AA31" s="31">
        <v>39322000</v>
      </c>
      <c r="AB31" s="31">
        <v>37133000</v>
      </c>
      <c r="AC31" s="31">
        <v>42600000</v>
      </c>
      <c r="AD31" s="30">
        <v>42857000</v>
      </c>
      <c r="AE31" s="31">
        <v>43220000</v>
      </c>
      <c r="AF31" s="31">
        <v>44515000</v>
      </c>
      <c r="AG31" s="31">
        <v>45856000</v>
      </c>
      <c r="AH31" s="30">
        <v>38586000</v>
      </c>
      <c r="AI31" s="31">
        <v>39389000</v>
      </c>
      <c r="AJ31" s="31">
        <v>41962000</v>
      </c>
      <c r="AK31" s="31">
        <v>44035000</v>
      </c>
    </row>
    <row r="32" spans="1:37" ht="15" customHeight="1" x14ac:dyDescent="0.15">
      <c r="A32" s="1" t="s">
        <v>224</v>
      </c>
      <c r="B32" s="30">
        <v>0</v>
      </c>
      <c r="C32" s="31">
        <v>0</v>
      </c>
      <c r="D32" s="31">
        <v>0</v>
      </c>
      <c r="E32" s="31">
        <v>0</v>
      </c>
      <c r="F32" s="30">
        <v>0</v>
      </c>
      <c r="G32" s="31">
        <v>0</v>
      </c>
      <c r="H32" s="31">
        <v>0</v>
      </c>
      <c r="I32" s="31">
        <v>0</v>
      </c>
      <c r="J32" s="30">
        <v>0</v>
      </c>
      <c r="K32" s="31">
        <v>0</v>
      </c>
      <c r="L32" s="31">
        <v>14815000</v>
      </c>
      <c r="M32" s="31">
        <v>14815000</v>
      </c>
      <c r="N32" s="30">
        <v>14815000</v>
      </c>
      <c r="O32" s="31">
        <v>14815000</v>
      </c>
      <c r="P32" s="31">
        <v>14815000</v>
      </c>
      <c r="Q32" s="31">
        <v>0</v>
      </c>
      <c r="R32" s="30">
        <v>8900000</v>
      </c>
      <c r="S32" s="31">
        <v>8731000</v>
      </c>
      <c r="T32" s="31">
        <v>8731000</v>
      </c>
      <c r="U32" s="31">
        <v>8731000</v>
      </c>
      <c r="V32" s="30">
        <v>0</v>
      </c>
      <c r="W32" s="31">
        <v>0</v>
      </c>
      <c r="X32" s="31">
        <v>0</v>
      </c>
      <c r="Y32" s="31">
        <v>0</v>
      </c>
      <c r="Z32" s="30">
        <v>0</v>
      </c>
      <c r="AA32" s="31">
        <v>0</v>
      </c>
      <c r="AB32" s="31">
        <v>0</v>
      </c>
      <c r="AC32" s="31">
        <v>0</v>
      </c>
      <c r="AD32" s="30">
        <v>0</v>
      </c>
      <c r="AE32" s="31">
        <v>0</v>
      </c>
      <c r="AF32" s="31">
        <v>0</v>
      </c>
      <c r="AG32" s="31">
        <v>0</v>
      </c>
      <c r="AH32" s="30">
        <v>0</v>
      </c>
      <c r="AI32" s="31">
        <v>0</v>
      </c>
      <c r="AJ32" s="31">
        <v>0</v>
      </c>
      <c r="AK32" s="31">
        <v>0</v>
      </c>
    </row>
    <row r="33" spans="1:37" ht="15" customHeight="1" x14ac:dyDescent="0.15">
      <c r="A33" s="1" t="s">
        <v>225</v>
      </c>
      <c r="B33" s="30">
        <v>4428000</v>
      </c>
      <c r="C33" s="31">
        <v>3555000</v>
      </c>
      <c r="D33" s="31">
        <v>3393000</v>
      </c>
      <c r="E33" s="31">
        <v>5208000</v>
      </c>
      <c r="F33" s="30">
        <v>4506000</v>
      </c>
      <c r="G33" s="31">
        <v>4911000</v>
      </c>
      <c r="H33" s="31">
        <v>2982000</v>
      </c>
      <c r="I33" s="31">
        <v>2929000</v>
      </c>
      <c r="J33" s="30">
        <v>4284000</v>
      </c>
      <c r="K33" s="31">
        <v>3170000</v>
      </c>
      <c r="L33" s="31">
        <v>4447000</v>
      </c>
      <c r="M33" s="31">
        <v>4553000</v>
      </c>
      <c r="N33" s="30">
        <v>6581000</v>
      </c>
      <c r="O33" s="31">
        <v>5938000</v>
      </c>
      <c r="P33" s="31">
        <v>6546000</v>
      </c>
      <c r="Q33" s="31">
        <v>11789000</v>
      </c>
      <c r="R33" s="30">
        <v>11603000</v>
      </c>
      <c r="S33" s="31">
        <v>11197000</v>
      </c>
      <c r="T33" s="31">
        <v>11058000</v>
      </c>
      <c r="U33" s="31">
        <v>14933000</v>
      </c>
      <c r="V33" s="30">
        <v>16114000</v>
      </c>
      <c r="W33" s="31">
        <v>14762000</v>
      </c>
      <c r="X33" s="31">
        <v>16397000</v>
      </c>
      <c r="Y33" s="31">
        <v>16195000</v>
      </c>
      <c r="Z33" s="30">
        <v>19091000</v>
      </c>
      <c r="AA33" s="31">
        <v>27267000</v>
      </c>
      <c r="AB33" s="31">
        <v>20978000</v>
      </c>
      <c r="AC33" s="31">
        <v>29957000</v>
      </c>
      <c r="AD33" s="30">
        <v>30942000</v>
      </c>
      <c r="AE33" s="31">
        <v>38433000</v>
      </c>
      <c r="AF33" s="31">
        <v>36156000</v>
      </c>
      <c r="AG33" s="31">
        <v>44795000</v>
      </c>
      <c r="AH33" s="30">
        <v>45885000</v>
      </c>
      <c r="AI33" s="31">
        <v>51839000</v>
      </c>
      <c r="AJ33" s="31">
        <v>49756000</v>
      </c>
      <c r="AK33" s="31">
        <v>45979000</v>
      </c>
    </row>
    <row r="34" spans="1:37" ht="15" customHeight="1" x14ac:dyDescent="0.15">
      <c r="A34" s="1" t="s">
        <v>226</v>
      </c>
      <c r="B34" s="30">
        <v>0</v>
      </c>
      <c r="C34" s="31">
        <v>0</v>
      </c>
      <c r="D34" s="31">
        <v>0</v>
      </c>
      <c r="E34" s="31">
        <v>0</v>
      </c>
      <c r="F34" s="30">
        <v>0</v>
      </c>
      <c r="G34" s="31">
        <v>0</v>
      </c>
      <c r="H34" s="31">
        <v>0</v>
      </c>
      <c r="I34" s="31">
        <v>443590000</v>
      </c>
      <c r="J34" s="30">
        <v>0</v>
      </c>
      <c r="K34" s="31">
        <v>0</v>
      </c>
      <c r="L34" s="31">
        <v>0</v>
      </c>
      <c r="M34" s="31">
        <v>0</v>
      </c>
      <c r="N34" s="30">
        <v>0</v>
      </c>
      <c r="O34" s="31">
        <v>0</v>
      </c>
      <c r="P34" s="31">
        <v>0</v>
      </c>
      <c r="Q34" s="31">
        <v>0</v>
      </c>
      <c r="R34" s="30">
        <v>0</v>
      </c>
      <c r="S34" s="31">
        <v>0</v>
      </c>
      <c r="T34" s="31">
        <v>0</v>
      </c>
      <c r="U34" s="31">
        <v>0</v>
      </c>
      <c r="V34" s="30">
        <v>0</v>
      </c>
      <c r="W34" s="31">
        <v>0</v>
      </c>
      <c r="X34" s="31">
        <v>0</v>
      </c>
      <c r="Y34" s="31">
        <v>0</v>
      </c>
      <c r="Z34" s="30">
        <v>0</v>
      </c>
      <c r="AA34" s="31">
        <v>7782000</v>
      </c>
      <c r="AB34" s="31">
        <v>13911000</v>
      </c>
      <c r="AC34" s="31">
        <v>0</v>
      </c>
      <c r="AD34" s="30">
        <v>0</v>
      </c>
      <c r="AE34" s="31">
        <v>0</v>
      </c>
      <c r="AF34" s="31">
        <v>0</v>
      </c>
      <c r="AG34" s="31">
        <v>0</v>
      </c>
      <c r="AH34" s="30">
        <v>0</v>
      </c>
      <c r="AI34" s="31">
        <v>0</v>
      </c>
      <c r="AJ34" s="31">
        <v>0</v>
      </c>
      <c r="AK34" s="31">
        <v>0</v>
      </c>
    </row>
    <row r="35" spans="1:37" ht="15" customHeight="1" x14ac:dyDescent="0.15">
      <c r="A35" s="3" t="s">
        <v>227</v>
      </c>
      <c r="B35" s="19">
        <v>114444000</v>
      </c>
      <c r="C35" s="18">
        <v>77747000</v>
      </c>
      <c r="D35" s="18">
        <v>85349000</v>
      </c>
      <c r="E35" s="18">
        <v>94355000</v>
      </c>
      <c r="F35" s="19">
        <v>104060000</v>
      </c>
      <c r="G35" s="18">
        <v>78755000</v>
      </c>
      <c r="H35" s="18">
        <v>100882000</v>
      </c>
      <c r="I35" s="18">
        <v>0</v>
      </c>
      <c r="J35" s="19">
        <v>0</v>
      </c>
      <c r="K35" s="18">
        <v>0</v>
      </c>
      <c r="L35" s="18">
        <v>0</v>
      </c>
      <c r="M35" s="18">
        <v>0</v>
      </c>
      <c r="N35" s="19">
        <v>0</v>
      </c>
      <c r="O35" s="18">
        <v>0</v>
      </c>
      <c r="P35" s="18">
        <v>0</v>
      </c>
      <c r="Q35" s="18">
        <v>0</v>
      </c>
      <c r="R35" s="19">
        <v>0</v>
      </c>
      <c r="S35" s="18">
        <v>0</v>
      </c>
      <c r="T35" s="18">
        <v>0</v>
      </c>
      <c r="U35" s="18">
        <v>0</v>
      </c>
      <c r="V35" s="19">
        <v>0</v>
      </c>
      <c r="W35" s="18">
        <v>0</v>
      </c>
      <c r="X35" s="18">
        <v>0</v>
      </c>
      <c r="Y35" s="18">
        <v>0</v>
      </c>
      <c r="Z35" s="19">
        <v>0</v>
      </c>
      <c r="AA35" s="18">
        <v>0</v>
      </c>
      <c r="AB35" s="18">
        <v>0</v>
      </c>
      <c r="AC35" s="18">
        <v>0</v>
      </c>
      <c r="AD35" s="19">
        <v>0</v>
      </c>
      <c r="AE35" s="18">
        <v>0</v>
      </c>
      <c r="AF35" s="18">
        <v>0</v>
      </c>
      <c r="AG35" s="18">
        <v>0</v>
      </c>
      <c r="AH35" s="19">
        <v>0</v>
      </c>
      <c r="AI35" s="18">
        <v>0</v>
      </c>
      <c r="AJ35" s="18">
        <v>0</v>
      </c>
      <c r="AK35" s="18">
        <v>0</v>
      </c>
    </row>
    <row r="36" spans="1:37" ht="15" customHeight="1" x14ac:dyDescent="0.15">
      <c r="A36" s="79" t="s">
        <v>228</v>
      </c>
      <c r="B36" s="86">
        <v>233605000</v>
      </c>
      <c r="C36" s="87">
        <v>158272000</v>
      </c>
      <c r="D36" s="87">
        <v>166508000</v>
      </c>
      <c r="E36" s="87">
        <v>175243000</v>
      </c>
      <c r="F36" s="86">
        <v>182306000</v>
      </c>
      <c r="G36" s="87">
        <v>164100000</v>
      </c>
      <c r="H36" s="87">
        <v>178481000</v>
      </c>
      <c r="I36" s="87">
        <v>540739000</v>
      </c>
      <c r="J36" s="86">
        <v>95118000</v>
      </c>
      <c r="K36" s="87">
        <f t="shared" ref="K36:AK36" si="3">SUM(K28:K35)</f>
        <v>121110000</v>
      </c>
      <c r="L36" s="87">
        <f t="shared" si="3"/>
        <v>123423000</v>
      </c>
      <c r="M36" s="87">
        <f t="shared" si="3"/>
        <v>149075000</v>
      </c>
      <c r="N36" s="86">
        <f t="shared" si="3"/>
        <v>161382000</v>
      </c>
      <c r="O36" s="87">
        <f t="shared" si="3"/>
        <v>125884000</v>
      </c>
      <c r="P36" s="87">
        <f t="shared" si="3"/>
        <v>141167000</v>
      </c>
      <c r="Q36" s="87">
        <f t="shared" si="3"/>
        <v>157332000</v>
      </c>
      <c r="R36" s="86">
        <f t="shared" si="3"/>
        <v>165249000</v>
      </c>
      <c r="S36" s="87">
        <f t="shared" si="3"/>
        <v>130183000</v>
      </c>
      <c r="T36" s="87">
        <f t="shared" si="3"/>
        <v>136249000</v>
      </c>
      <c r="U36" s="87">
        <f t="shared" si="3"/>
        <v>184036000</v>
      </c>
      <c r="V36" s="86">
        <f t="shared" si="3"/>
        <v>184566000</v>
      </c>
      <c r="W36" s="87">
        <f t="shared" si="3"/>
        <v>143045000</v>
      </c>
      <c r="X36" s="87">
        <f t="shared" si="3"/>
        <v>150198000</v>
      </c>
      <c r="Y36" s="87">
        <f t="shared" si="3"/>
        <v>175777000</v>
      </c>
      <c r="Z36" s="86">
        <f t="shared" si="3"/>
        <v>174829000</v>
      </c>
      <c r="AA36" s="87">
        <f t="shared" si="3"/>
        <v>172377000</v>
      </c>
      <c r="AB36" s="87">
        <f t="shared" si="3"/>
        <v>186697000</v>
      </c>
      <c r="AC36" s="87">
        <f t="shared" si="3"/>
        <v>208752000</v>
      </c>
      <c r="AD36" s="86">
        <f t="shared" si="3"/>
        <v>216576000</v>
      </c>
      <c r="AE36" s="87">
        <f t="shared" si="3"/>
        <v>189638000</v>
      </c>
      <c r="AF36" s="87">
        <f t="shared" si="3"/>
        <v>199468000</v>
      </c>
      <c r="AG36" s="87">
        <f t="shared" si="3"/>
        <v>231624000</v>
      </c>
      <c r="AH36" s="86">
        <f t="shared" si="3"/>
        <v>247518000</v>
      </c>
      <c r="AI36" s="87">
        <f t="shared" si="3"/>
        <v>222384000</v>
      </c>
      <c r="AJ36" s="87">
        <f t="shared" si="3"/>
        <v>237029000</v>
      </c>
      <c r="AK36" s="87">
        <f t="shared" si="3"/>
        <v>250000000</v>
      </c>
    </row>
    <row r="37" spans="1:37" ht="15" customHeight="1" x14ac:dyDescent="0.15">
      <c r="B37" s="46"/>
      <c r="F37" s="46"/>
      <c r="J37" s="46"/>
      <c r="N37" s="46"/>
      <c r="R37" s="46"/>
      <c r="V37" s="46"/>
      <c r="Z37" s="46"/>
      <c r="AD37" s="46"/>
      <c r="AH37" s="46"/>
    </row>
    <row r="38" spans="1:37" ht="15" customHeight="1" x14ac:dyDescent="0.15">
      <c r="A38" s="1" t="s">
        <v>229</v>
      </c>
      <c r="B38" s="30">
        <v>189241000</v>
      </c>
      <c r="C38" s="31">
        <v>228145000</v>
      </c>
      <c r="D38" s="31">
        <v>228045000</v>
      </c>
      <c r="E38" s="31">
        <v>227943000</v>
      </c>
      <c r="F38" s="30">
        <v>227837000</v>
      </c>
      <c r="G38" s="31">
        <v>227435000</v>
      </c>
      <c r="H38" s="31">
        <v>226307000</v>
      </c>
      <c r="I38" s="31">
        <v>0</v>
      </c>
      <c r="J38" s="30">
        <v>0</v>
      </c>
      <c r="K38" s="31">
        <v>0</v>
      </c>
      <c r="L38" s="31">
        <v>0</v>
      </c>
      <c r="M38" s="31">
        <v>0</v>
      </c>
      <c r="N38" s="30">
        <v>0</v>
      </c>
      <c r="O38" s="31">
        <v>0</v>
      </c>
      <c r="P38" s="31">
        <v>0</v>
      </c>
      <c r="Q38" s="31">
        <v>0</v>
      </c>
      <c r="R38" s="30">
        <v>0</v>
      </c>
      <c r="S38" s="31">
        <v>0</v>
      </c>
      <c r="T38" s="31">
        <v>0</v>
      </c>
      <c r="U38" s="31">
        <v>0</v>
      </c>
      <c r="V38" s="30">
        <v>0</v>
      </c>
      <c r="W38" s="31">
        <v>0</v>
      </c>
      <c r="X38" s="31">
        <v>0</v>
      </c>
      <c r="Y38" s="31">
        <v>0</v>
      </c>
      <c r="Z38" s="30">
        <v>0</v>
      </c>
      <c r="AA38" s="31">
        <v>0</v>
      </c>
      <c r="AB38" s="31">
        <v>0</v>
      </c>
      <c r="AC38" s="31">
        <v>0</v>
      </c>
      <c r="AD38" s="30">
        <v>0</v>
      </c>
      <c r="AE38" s="31">
        <v>0</v>
      </c>
      <c r="AF38" s="31">
        <v>0</v>
      </c>
      <c r="AG38" s="31">
        <v>0</v>
      </c>
      <c r="AH38" s="30">
        <v>0</v>
      </c>
      <c r="AI38" s="31">
        <v>0</v>
      </c>
      <c r="AJ38" s="31">
        <v>0</v>
      </c>
      <c r="AK38" s="31">
        <v>0</v>
      </c>
    </row>
    <row r="39" spans="1:37" ht="15" customHeight="1" x14ac:dyDescent="0.15">
      <c r="A39" s="1" t="s">
        <v>230</v>
      </c>
      <c r="B39" s="30">
        <v>58374000</v>
      </c>
      <c r="C39" s="31">
        <v>60026000</v>
      </c>
      <c r="D39" s="31">
        <v>54256000</v>
      </c>
      <c r="E39" s="31">
        <v>34300000</v>
      </c>
      <c r="F39" s="30">
        <v>40243000</v>
      </c>
      <c r="G39" s="31">
        <v>42258000</v>
      </c>
      <c r="H39" s="31">
        <v>20675000</v>
      </c>
      <c r="I39" s="31">
        <v>0</v>
      </c>
      <c r="J39" s="30">
        <v>0</v>
      </c>
      <c r="K39" s="31">
        <v>0</v>
      </c>
      <c r="L39" s="31">
        <v>0</v>
      </c>
      <c r="M39" s="31">
        <v>0</v>
      </c>
      <c r="N39" s="30">
        <v>0</v>
      </c>
      <c r="O39" s="31">
        <v>0</v>
      </c>
      <c r="P39" s="31">
        <v>0</v>
      </c>
      <c r="Q39" s="31">
        <v>0</v>
      </c>
      <c r="R39" s="30">
        <v>0</v>
      </c>
      <c r="S39" s="31">
        <v>0</v>
      </c>
      <c r="T39" s="31">
        <v>0</v>
      </c>
      <c r="U39" s="31">
        <v>0</v>
      </c>
      <c r="V39" s="30">
        <v>0</v>
      </c>
      <c r="W39" s="31">
        <v>0</v>
      </c>
      <c r="X39" s="31">
        <v>0</v>
      </c>
      <c r="Y39" s="31">
        <v>0</v>
      </c>
      <c r="Z39" s="30">
        <v>0</v>
      </c>
      <c r="AA39" s="31">
        <v>0</v>
      </c>
      <c r="AB39" s="31">
        <v>0</v>
      </c>
      <c r="AC39" s="31">
        <v>0</v>
      </c>
      <c r="AD39" s="30">
        <v>0</v>
      </c>
      <c r="AE39" s="31">
        <v>0</v>
      </c>
      <c r="AF39" s="31">
        <v>0</v>
      </c>
      <c r="AG39" s="31">
        <v>0</v>
      </c>
      <c r="AH39" s="30">
        <v>0</v>
      </c>
      <c r="AI39" s="31">
        <v>0</v>
      </c>
      <c r="AJ39" s="31">
        <v>0</v>
      </c>
      <c r="AK39" s="31">
        <v>0</v>
      </c>
    </row>
    <row r="40" spans="1:37" ht="15" customHeight="1" x14ac:dyDescent="0.15">
      <c r="A40" s="1" t="s">
        <v>231</v>
      </c>
      <c r="B40" s="30">
        <v>14765000</v>
      </c>
      <c r="C40" s="31">
        <v>14166000</v>
      </c>
      <c r="D40" s="31">
        <v>15063000</v>
      </c>
      <c r="E40" s="31">
        <v>15029000</v>
      </c>
      <c r="F40" s="30">
        <v>10016000</v>
      </c>
      <c r="G40" s="31">
        <v>11302000</v>
      </c>
      <c r="H40" s="31">
        <v>8380000</v>
      </c>
      <c r="I40" s="31">
        <v>29863000</v>
      </c>
      <c r="J40" s="30">
        <v>46961000</v>
      </c>
      <c r="K40" s="31">
        <v>46037000</v>
      </c>
      <c r="L40" s="31">
        <v>53449000</v>
      </c>
      <c r="M40" s="31">
        <v>52236000</v>
      </c>
      <c r="N40" s="30">
        <v>52995000</v>
      </c>
      <c r="O40" s="31">
        <v>49758000</v>
      </c>
      <c r="P40" s="31">
        <v>46608000</v>
      </c>
      <c r="Q40" s="31">
        <v>43667000</v>
      </c>
      <c r="R40" s="30">
        <v>42389000</v>
      </c>
      <c r="S40" s="31">
        <v>39126000</v>
      </c>
      <c r="T40" s="31">
        <v>73176000</v>
      </c>
      <c r="U40" s="31">
        <v>88085000</v>
      </c>
      <c r="V40" s="30">
        <v>86110000</v>
      </c>
      <c r="W40" s="31">
        <v>85469000</v>
      </c>
      <c r="X40" s="31">
        <v>78232000</v>
      </c>
      <c r="Y40" s="31">
        <v>79097000</v>
      </c>
      <c r="Z40" s="30">
        <v>71798000</v>
      </c>
      <c r="AA40" s="31">
        <v>73023000</v>
      </c>
      <c r="AB40" s="31">
        <v>71964000</v>
      </c>
      <c r="AC40" s="31">
        <v>69499000</v>
      </c>
      <c r="AD40" s="30">
        <v>65732000</v>
      </c>
      <c r="AE40" s="31">
        <v>64742000</v>
      </c>
      <c r="AF40" s="31">
        <v>63363000</v>
      </c>
      <c r="AG40" s="31">
        <v>63882000</v>
      </c>
      <c r="AH40" s="30">
        <v>62994000</v>
      </c>
      <c r="AI40" s="31">
        <v>61899000</v>
      </c>
      <c r="AJ40" s="31">
        <v>59582000</v>
      </c>
      <c r="AK40" s="31">
        <v>56903000</v>
      </c>
    </row>
    <row r="41" spans="1:37" ht="15" customHeight="1" x14ac:dyDescent="0.15">
      <c r="B41" s="46"/>
      <c r="F41" s="46"/>
      <c r="J41" s="46"/>
      <c r="N41" s="46"/>
      <c r="R41" s="46"/>
      <c r="V41" s="46"/>
      <c r="Z41" s="46"/>
      <c r="AD41" s="46"/>
      <c r="AH41" s="46"/>
    </row>
    <row r="42" spans="1:37" ht="15" customHeight="1" x14ac:dyDescent="0.15">
      <c r="A42" s="1" t="s">
        <v>232</v>
      </c>
      <c r="B42" s="46"/>
      <c r="F42" s="46"/>
      <c r="J42" s="46"/>
      <c r="N42" s="46"/>
      <c r="R42" s="46"/>
      <c r="V42" s="46"/>
      <c r="Z42" s="46"/>
      <c r="AD42" s="46"/>
      <c r="AH42" s="46"/>
    </row>
    <row r="43" spans="1:37" ht="15" customHeight="1" x14ac:dyDescent="0.15">
      <c r="A43" s="1" t="s">
        <v>233</v>
      </c>
      <c r="B43" s="30">
        <v>13288000</v>
      </c>
      <c r="C43" s="31">
        <v>13407000</v>
      </c>
      <c r="D43" s="31">
        <v>13478000</v>
      </c>
      <c r="E43" s="31">
        <v>13552000</v>
      </c>
      <c r="F43" s="30">
        <v>13609000</v>
      </c>
      <c r="G43" s="31">
        <v>13773000</v>
      </c>
      <c r="H43" s="31">
        <v>13836000</v>
      </c>
      <c r="I43" s="31">
        <v>14084000</v>
      </c>
      <c r="J43" s="30">
        <v>14187000</v>
      </c>
      <c r="K43" s="31">
        <v>14245000</v>
      </c>
      <c r="L43" s="31">
        <v>14310000</v>
      </c>
      <c r="M43" s="31">
        <v>14343000</v>
      </c>
      <c r="N43" s="30">
        <v>14394000</v>
      </c>
      <c r="O43" s="31">
        <v>14525000</v>
      </c>
      <c r="P43" s="31">
        <v>14570000</v>
      </c>
      <c r="Q43" s="31">
        <v>14647000</v>
      </c>
      <c r="R43" s="30">
        <v>14781000</v>
      </c>
      <c r="S43" s="31">
        <v>14866000</v>
      </c>
      <c r="T43" s="31">
        <v>14887000</v>
      </c>
      <c r="U43" s="31">
        <v>14925000</v>
      </c>
      <c r="V43" s="30">
        <v>14984000</v>
      </c>
      <c r="W43" s="31">
        <v>15103000</v>
      </c>
      <c r="X43" s="31">
        <v>15148000</v>
      </c>
      <c r="Y43" s="31">
        <v>15205000</v>
      </c>
      <c r="Z43" s="30">
        <v>15399000</v>
      </c>
      <c r="AA43" s="31">
        <v>15455000</v>
      </c>
      <c r="AB43" s="31">
        <v>15473000</v>
      </c>
      <c r="AC43" s="31">
        <v>15542000</v>
      </c>
      <c r="AD43" s="30">
        <v>15594000</v>
      </c>
      <c r="AE43" s="31">
        <v>15726000</v>
      </c>
      <c r="AF43" s="31">
        <v>15782000</v>
      </c>
      <c r="AG43" s="31">
        <v>15853000</v>
      </c>
      <c r="AH43" s="30">
        <v>15918000</v>
      </c>
      <c r="AI43" s="31">
        <v>16078000</v>
      </c>
      <c r="AJ43" s="31">
        <v>16117000</v>
      </c>
      <c r="AK43" s="31">
        <v>16155000</v>
      </c>
    </row>
    <row r="44" spans="1:37" ht="15" customHeight="1" x14ac:dyDescent="0.15">
      <c r="A44" s="1" t="s">
        <v>234</v>
      </c>
      <c r="B44" s="30">
        <v>1154429000</v>
      </c>
      <c r="C44" s="31">
        <v>1174496000</v>
      </c>
      <c r="D44" s="31">
        <v>1197083000</v>
      </c>
      <c r="E44" s="31">
        <v>1216565000</v>
      </c>
      <c r="F44" s="30">
        <v>1235679000</v>
      </c>
      <c r="G44" s="31">
        <v>1256442000</v>
      </c>
      <c r="H44" s="31">
        <v>1277614000</v>
      </c>
      <c r="I44" s="31">
        <v>1366221000</v>
      </c>
      <c r="J44" s="30">
        <v>1406813000</v>
      </c>
      <c r="K44" s="31">
        <v>1422879000</v>
      </c>
      <c r="L44" s="31">
        <v>1460120000</v>
      </c>
      <c r="M44" s="31">
        <v>1479018000</v>
      </c>
      <c r="N44" s="30">
        <v>1496565000</v>
      </c>
      <c r="O44" s="31">
        <v>1532481000</v>
      </c>
      <c r="P44" s="31">
        <v>1552303000</v>
      </c>
      <c r="Q44" s="31">
        <v>1574347000</v>
      </c>
      <c r="R44" s="30">
        <v>1630072000</v>
      </c>
      <c r="S44" s="31">
        <v>1653525000</v>
      </c>
      <c r="T44" s="31">
        <v>1669461000</v>
      </c>
      <c r="U44" s="31">
        <v>1689172000</v>
      </c>
      <c r="V44" s="30">
        <v>1721118000</v>
      </c>
      <c r="W44" s="31">
        <v>1753468000</v>
      </c>
      <c r="X44" s="31">
        <v>1780803000</v>
      </c>
      <c r="Y44" s="31">
        <v>1810383000</v>
      </c>
      <c r="Z44" s="30">
        <v>1855916000</v>
      </c>
      <c r="AA44" s="31">
        <v>1873935000</v>
      </c>
      <c r="AB44" s="31">
        <v>1889178000</v>
      </c>
      <c r="AC44" s="31">
        <v>1909370000</v>
      </c>
      <c r="AD44" s="30">
        <v>1933776000</v>
      </c>
      <c r="AE44" s="31">
        <v>1966578000</v>
      </c>
      <c r="AF44" s="31">
        <v>1994541000</v>
      </c>
      <c r="AG44" s="31">
        <v>2022227000</v>
      </c>
      <c r="AH44" s="30">
        <v>2045316000</v>
      </c>
      <c r="AI44" s="31">
        <v>2075275000</v>
      </c>
      <c r="AJ44" s="31">
        <v>2094828000</v>
      </c>
      <c r="AK44" s="31">
        <v>2113501000</v>
      </c>
    </row>
    <row r="45" spans="1:37" ht="15" customHeight="1" x14ac:dyDescent="0.15">
      <c r="A45" s="1" t="s">
        <v>235</v>
      </c>
      <c r="B45" s="30">
        <v>602609000</v>
      </c>
      <c r="C45" s="31">
        <v>603551000</v>
      </c>
      <c r="D45" s="31">
        <v>600215000</v>
      </c>
      <c r="E45" s="31">
        <v>623156000</v>
      </c>
      <c r="F45" s="30">
        <v>628331000</v>
      </c>
      <c r="G45" s="31">
        <v>638043000</v>
      </c>
      <c r="H45" s="31">
        <v>656103000</v>
      </c>
      <c r="I45" s="31">
        <v>1715066000</v>
      </c>
      <c r="J45" s="30">
        <v>1669605000</v>
      </c>
      <c r="K45" s="31">
        <v>1627465000</v>
      </c>
      <c r="L45" s="31">
        <v>1587263000</v>
      </c>
      <c r="M45" s="31">
        <v>1549223000</v>
      </c>
      <c r="N45" s="30">
        <v>1545094000</v>
      </c>
      <c r="O45" s="31">
        <v>1523366000</v>
      </c>
      <c r="P45" s="31">
        <v>1499398000</v>
      </c>
      <c r="Q45" s="31">
        <v>1487673000</v>
      </c>
      <c r="R45" s="30">
        <v>1454826000</v>
      </c>
      <c r="S45" s="31">
        <v>1472191000</v>
      </c>
      <c r="T45" s="31">
        <v>1465760000</v>
      </c>
      <c r="U45" s="31">
        <v>1450385000</v>
      </c>
      <c r="V45" s="30">
        <v>1420993000</v>
      </c>
      <c r="W45" s="31">
        <v>1393775000</v>
      </c>
      <c r="X45" s="31">
        <v>1363339000</v>
      </c>
      <c r="Y45" s="31">
        <v>1333655000</v>
      </c>
      <c r="Z45" s="30">
        <v>1302291000</v>
      </c>
      <c r="AA45" s="31">
        <v>1300705000</v>
      </c>
      <c r="AB45" s="31">
        <v>1305568000</v>
      </c>
      <c r="AC45" s="31">
        <v>1319545000</v>
      </c>
      <c r="AD45" s="30">
        <v>1314172000</v>
      </c>
      <c r="AE45" s="31">
        <v>1306683000</v>
      </c>
      <c r="AF45" s="31">
        <v>1308415000</v>
      </c>
      <c r="AG45" s="31">
        <v>1319625000</v>
      </c>
      <c r="AH45" s="30">
        <v>1313358000</v>
      </c>
      <c r="AI45" s="31">
        <v>1321105000</v>
      </c>
      <c r="AJ45" s="31">
        <v>1348525000</v>
      </c>
      <c r="AK45" s="31">
        <v>1388398000</v>
      </c>
    </row>
    <row r="46" spans="1:37" ht="15" customHeight="1" x14ac:dyDescent="0.15">
      <c r="A46" s="1" t="s">
        <v>236</v>
      </c>
      <c r="B46" s="30">
        <v>7999000</v>
      </c>
      <c r="C46" s="31">
        <v>8651000</v>
      </c>
      <c r="D46" s="31">
        <v>9410000</v>
      </c>
      <c r="E46" s="31">
        <v>9826000</v>
      </c>
      <c r="F46" s="30">
        <v>10767000</v>
      </c>
      <c r="G46" s="31">
        <v>8899000</v>
      </c>
      <c r="H46" s="31">
        <v>7926000</v>
      </c>
      <c r="I46" s="31">
        <v>7891000</v>
      </c>
      <c r="J46" s="30">
        <v>7801000</v>
      </c>
      <c r="K46" s="31">
        <v>7334000</v>
      </c>
      <c r="L46" s="31">
        <v>6619000</v>
      </c>
      <c r="M46" s="31">
        <v>6776000</v>
      </c>
      <c r="N46" s="30">
        <v>5745000</v>
      </c>
      <c r="O46" s="31">
        <v>6342000</v>
      </c>
      <c r="P46" s="31">
        <v>6944000</v>
      </c>
      <c r="Q46" s="31">
        <v>7814000</v>
      </c>
      <c r="R46" s="30">
        <v>7522000</v>
      </c>
      <c r="S46" s="31">
        <v>6970000</v>
      </c>
      <c r="T46" s="31">
        <v>5976000</v>
      </c>
      <c r="U46" s="31">
        <v>5890000</v>
      </c>
      <c r="V46" s="30">
        <v>5730000</v>
      </c>
      <c r="W46" s="31">
        <v>3801000</v>
      </c>
      <c r="X46" s="31">
        <v>1925000</v>
      </c>
      <c r="Y46" s="31">
        <v>4182000</v>
      </c>
      <c r="Z46" s="30">
        <v>4504000</v>
      </c>
      <c r="AA46" s="31">
        <v>4565000</v>
      </c>
      <c r="AB46" s="31">
        <v>3567000</v>
      </c>
      <c r="AC46" s="31">
        <v>4508000</v>
      </c>
      <c r="AD46" s="30">
        <v>3964000</v>
      </c>
      <c r="AE46" s="31">
        <v>3892000</v>
      </c>
      <c r="AF46" s="31">
        <v>5083000</v>
      </c>
      <c r="AG46" s="31">
        <v>3493000</v>
      </c>
      <c r="AH46" s="30">
        <v>4295000</v>
      </c>
      <c r="AI46" s="31">
        <v>6099000</v>
      </c>
      <c r="AJ46" s="31">
        <v>5928000</v>
      </c>
      <c r="AK46" s="31">
        <v>6060000</v>
      </c>
    </row>
    <row r="47" spans="1:37" ht="15" customHeight="1" x14ac:dyDescent="0.15">
      <c r="A47" s="3" t="s">
        <v>237</v>
      </c>
      <c r="B47" s="19">
        <v>-1039345000</v>
      </c>
      <c r="C47" s="18">
        <v>-1046648000</v>
      </c>
      <c r="D47" s="18">
        <v>-1067090000</v>
      </c>
      <c r="E47" s="18">
        <v>-1088988000</v>
      </c>
      <c r="F47" s="19">
        <v>-1139291000</v>
      </c>
      <c r="G47" s="18">
        <v>-1195101000</v>
      </c>
      <c r="H47" s="18">
        <v>-1199630000</v>
      </c>
      <c r="I47" s="18">
        <v>-1743646000</v>
      </c>
      <c r="J47" s="19">
        <v>-1767574000</v>
      </c>
      <c r="K47" s="18">
        <v>-1799766000</v>
      </c>
      <c r="L47" s="18">
        <v>-1881954000</v>
      </c>
      <c r="M47" s="18">
        <v>-1906819000</v>
      </c>
      <c r="N47" s="19">
        <v>-1974286000</v>
      </c>
      <c r="O47" s="18">
        <v>-2018425000</v>
      </c>
      <c r="P47" s="18">
        <v>-2022353000</v>
      </c>
      <c r="Q47" s="18">
        <v>-2025980000</v>
      </c>
      <c r="R47" s="19">
        <v>-2026518000</v>
      </c>
      <c r="S47" s="18">
        <v>-2066956000</v>
      </c>
      <c r="T47" s="18">
        <v>-2083137000</v>
      </c>
      <c r="U47" s="18">
        <v>-2089958000</v>
      </c>
      <c r="V47" s="19">
        <v>-2099765000</v>
      </c>
      <c r="W47" s="18">
        <v>-2160400000</v>
      </c>
      <c r="X47" s="18">
        <v>-2201146000</v>
      </c>
      <c r="Y47" s="18">
        <v>-2251816000</v>
      </c>
      <c r="Z47" s="19">
        <v>-2252034000</v>
      </c>
      <c r="AA47" s="18">
        <v>-2276129000</v>
      </c>
      <c r="AB47" s="18">
        <v>-2291928000</v>
      </c>
      <c r="AC47" s="18">
        <v>-2302475000</v>
      </c>
      <c r="AD47" s="19">
        <v>-2318371000</v>
      </c>
      <c r="AE47" s="18">
        <v>-2341003000</v>
      </c>
      <c r="AF47" s="18">
        <v>-2391764000</v>
      </c>
      <c r="AG47" s="18">
        <v>-2403491000</v>
      </c>
      <c r="AH47" s="19">
        <v>-2430028000</v>
      </c>
      <c r="AI47" s="18">
        <v>-2470745000</v>
      </c>
      <c r="AJ47" s="18">
        <v>-2521591000</v>
      </c>
      <c r="AK47" s="18">
        <v>-2561844000</v>
      </c>
    </row>
    <row r="48" spans="1:37" ht="15" customHeight="1" x14ac:dyDescent="0.15">
      <c r="A48" s="79" t="s">
        <v>238</v>
      </c>
      <c r="B48" s="65">
        <v>738980000</v>
      </c>
      <c r="C48" s="66">
        <v>753457000</v>
      </c>
      <c r="D48" s="66">
        <v>753096000</v>
      </c>
      <c r="E48" s="66">
        <v>774111000</v>
      </c>
      <c r="F48" s="65">
        <v>749095000</v>
      </c>
      <c r="G48" s="66">
        <v>722056000</v>
      </c>
      <c r="H48" s="66">
        <v>755849000</v>
      </c>
      <c r="I48" s="66">
        <v>1359616000</v>
      </c>
      <c r="J48" s="65">
        <v>1330832000</v>
      </c>
      <c r="K48" s="66">
        <f t="shared" ref="K48:AK48" si="4">SUM(K43:K47)</f>
        <v>1272157000</v>
      </c>
      <c r="L48" s="66">
        <f t="shared" si="4"/>
        <v>1186358000</v>
      </c>
      <c r="M48" s="66">
        <f t="shared" si="4"/>
        <v>1142541000</v>
      </c>
      <c r="N48" s="65">
        <f t="shared" si="4"/>
        <v>1087512000</v>
      </c>
      <c r="O48" s="66">
        <f t="shared" si="4"/>
        <v>1058289000</v>
      </c>
      <c r="P48" s="66">
        <f t="shared" si="4"/>
        <v>1050862000</v>
      </c>
      <c r="Q48" s="66">
        <f t="shared" si="4"/>
        <v>1058501000</v>
      </c>
      <c r="R48" s="65">
        <f t="shared" si="4"/>
        <v>1080683000</v>
      </c>
      <c r="S48" s="66">
        <f t="shared" si="4"/>
        <v>1080596000</v>
      </c>
      <c r="T48" s="66">
        <f t="shared" si="4"/>
        <v>1072947000</v>
      </c>
      <c r="U48" s="66">
        <f t="shared" si="4"/>
        <v>1070414000</v>
      </c>
      <c r="V48" s="65">
        <f t="shared" si="4"/>
        <v>1063060000</v>
      </c>
      <c r="W48" s="66">
        <f t="shared" si="4"/>
        <v>1005747000</v>
      </c>
      <c r="X48" s="66">
        <f t="shared" si="4"/>
        <v>960069000</v>
      </c>
      <c r="Y48" s="66">
        <f t="shared" si="4"/>
        <v>911609000</v>
      </c>
      <c r="Z48" s="65">
        <f t="shared" si="4"/>
        <v>926076000</v>
      </c>
      <c r="AA48" s="66">
        <f t="shared" si="4"/>
        <v>918531000</v>
      </c>
      <c r="AB48" s="66">
        <f t="shared" si="4"/>
        <v>921858000</v>
      </c>
      <c r="AC48" s="66">
        <f t="shared" si="4"/>
        <v>946490000</v>
      </c>
      <c r="AD48" s="65">
        <f t="shared" si="4"/>
        <v>949135000</v>
      </c>
      <c r="AE48" s="66">
        <f t="shared" si="4"/>
        <v>951876000</v>
      </c>
      <c r="AF48" s="66">
        <f t="shared" si="4"/>
        <v>932057000</v>
      </c>
      <c r="AG48" s="66">
        <f t="shared" si="4"/>
        <v>957707000</v>
      </c>
      <c r="AH48" s="65">
        <f t="shared" si="4"/>
        <v>948859000</v>
      </c>
      <c r="AI48" s="66">
        <f t="shared" si="4"/>
        <v>947812000</v>
      </c>
      <c r="AJ48" s="66">
        <f t="shared" si="4"/>
        <v>943807000</v>
      </c>
      <c r="AK48" s="66">
        <f t="shared" si="4"/>
        <v>962270000</v>
      </c>
    </row>
    <row r="49" spans="1:37" ht="15" customHeight="1" x14ac:dyDescent="0.15">
      <c r="A49" s="2" t="s">
        <v>239</v>
      </c>
      <c r="B49" s="57">
        <v>1234965000</v>
      </c>
      <c r="C49" s="58">
        <v>1214066000</v>
      </c>
      <c r="D49" s="58">
        <v>1216968000</v>
      </c>
      <c r="E49" s="58">
        <v>1226626000</v>
      </c>
      <c r="F49" s="57">
        <v>1209497000</v>
      </c>
      <c r="G49" s="58">
        <v>1167151000</v>
      </c>
      <c r="H49" s="58">
        <v>1189692000</v>
      </c>
      <c r="I49" s="58">
        <v>1927518000</v>
      </c>
      <c r="J49" s="57">
        <v>1472911000</v>
      </c>
      <c r="K49" s="58">
        <f t="shared" ref="K49:AK49" si="5">+K36+K38+K39+K40+K48</f>
        <v>1439304000</v>
      </c>
      <c r="L49" s="58">
        <f t="shared" si="5"/>
        <v>1363230000</v>
      </c>
      <c r="M49" s="58">
        <f t="shared" si="5"/>
        <v>1343852000</v>
      </c>
      <c r="N49" s="57">
        <f t="shared" si="5"/>
        <v>1301889000</v>
      </c>
      <c r="O49" s="58">
        <f t="shared" si="5"/>
        <v>1233931000</v>
      </c>
      <c r="P49" s="58">
        <f t="shared" si="5"/>
        <v>1238637000</v>
      </c>
      <c r="Q49" s="58">
        <f t="shared" si="5"/>
        <v>1259500000</v>
      </c>
      <c r="R49" s="57">
        <f t="shared" si="5"/>
        <v>1288321000</v>
      </c>
      <c r="S49" s="58">
        <f t="shared" si="5"/>
        <v>1249905000</v>
      </c>
      <c r="T49" s="58">
        <f t="shared" si="5"/>
        <v>1282372000</v>
      </c>
      <c r="U49" s="58">
        <f t="shared" si="5"/>
        <v>1342535000</v>
      </c>
      <c r="V49" s="57">
        <f t="shared" si="5"/>
        <v>1333736000</v>
      </c>
      <c r="W49" s="58">
        <f t="shared" si="5"/>
        <v>1234261000</v>
      </c>
      <c r="X49" s="58">
        <f t="shared" si="5"/>
        <v>1188499000</v>
      </c>
      <c r="Y49" s="58">
        <f t="shared" si="5"/>
        <v>1166483000</v>
      </c>
      <c r="Z49" s="57">
        <f t="shared" si="5"/>
        <v>1172703000</v>
      </c>
      <c r="AA49" s="58">
        <f t="shared" si="5"/>
        <v>1163931000</v>
      </c>
      <c r="AB49" s="58">
        <f t="shared" si="5"/>
        <v>1180519000</v>
      </c>
      <c r="AC49" s="58">
        <f t="shared" si="5"/>
        <v>1224741000</v>
      </c>
      <c r="AD49" s="57">
        <f t="shared" si="5"/>
        <v>1231443000</v>
      </c>
      <c r="AE49" s="58">
        <f t="shared" si="5"/>
        <v>1206256000</v>
      </c>
      <c r="AF49" s="58">
        <f t="shared" si="5"/>
        <v>1194888000</v>
      </c>
      <c r="AG49" s="58">
        <f t="shared" si="5"/>
        <v>1253213000</v>
      </c>
      <c r="AH49" s="57">
        <f t="shared" si="5"/>
        <v>1259371000</v>
      </c>
      <c r="AI49" s="58">
        <f t="shared" si="5"/>
        <v>1232095000</v>
      </c>
      <c r="AJ49" s="58">
        <f t="shared" si="5"/>
        <v>1240418000</v>
      </c>
      <c r="AK49" s="58">
        <f t="shared" si="5"/>
        <v>1269173000</v>
      </c>
    </row>
    <row r="50" spans="1:37" ht="15" customHeight="1" x14ac:dyDescent="0.15">
      <c r="B50" s="46"/>
      <c r="F50" s="46"/>
      <c r="J50" s="46"/>
      <c r="N50" s="46"/>
      <c r="R50" s="46"/>
      <c r="V50" s="46"/>
      <c r="Z50" s="46"/>
      <c r="AD50" s="46"/>
      <c r="AH50" s="46"/>
    </row>
    <row r="51" spans="1:37" ht="15" customHeight="1" x14ac:dyDescent="0.15"/>
  </sheetData>
  <pageMargins left="0.25" right="0.25" top="0.75" bottom="0.75" header="0.3" footer="0.3"/>
  <pageSetup scale="64"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Inc Stmt GAAP &amp; NG</vt:lpstr>
      <vt:lpstr>GAAP to Non-GAAP Inc Stmt Trend</vt:lpstr>
      <vt:lpstr>EBITDA Trended</vt:lpstr>
      <vt:lpstr>Revenue &amp; Customer Detail</vt:lpstr>
      <vt:lpstr>EPS  Trended</vt:lpstr>
      <vt:lpstr>Cash Flow Trended</vt:lpstr>
      <vt:lpstr>Balance Sheet Trended</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Melanie Marquer</cp:lastModifiedBy>
  <cp:revision>2</cp:revision>
  <cp:lastPrinted>2026-02-05T15:30:57Z</cp:lastPrinted>
  <dcterms:created xsi:type="dcterms:W3CDTF">2026-02-05T15:18:13Z</dcterms:created>
  <dcterms:modified xsi:type="dcterms:W3CDTF">2026-02-05T16:02:17Z</dcterms:modified>
</cp:coreProperties>
</file>